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08"/>
  <workbookPr updateLinks="never" codeName="ThisWorkbook" defaultThemeVersion="124226"/>
  <mc:AlternateContent xmlns:mc="http://schemas.openxmlformats.org/markup-compatibility/2006">
    <mc:Choice Requires="x15">
      <x15ac:absPath xmlns:x15ac="http://schemas.microsoft.com/office/spreadsheetml/2010/11/ac" url="/Users/carlodh/Desktop/"/>
    </mc:Choice>
  </mc:AlternateContent>
  <xr:revisionPtr revIDLastSave="0" documentId="13_ncr:1_{91F5FE18-9CB3-A34D-9DCA-EEAF73CC8F75}" xr6:coauthVersionLast="45" xr6:coauthVersionMax="45" xr10:uidLastSave="{00000000-0000-0000-0000-000000000000}"/>
  <bookViews>
    <workbookView xWindow="1440" yWindow="700" windowWidth="36640" windowHeight="19260" tabRatio="844" xr2:uid="{00000000-000D-0000-FFFF-FFFF00000000}"/>
  </bookViews>
  <sheets>
    <sheet name="Tenders" sheetId="9" r:id="rId1"/>
    <sheet name="Oppsummering_GML" sheetId="4" state="hidden" r:id="rId2"/>
  </sheets>
  <externalReferences>
    <externalReference r:id="rId3"/>
  </externalReferences>
  <definedNames>
    <definedName name="_xlnm._FilterDatabase" localSheetId="1" hidden="1">Oppsummering_GML!$A$1:$S$101</definedName>
    <definedName name="_xlnm._FilterDatabase" localSheetId="0" hidden="1">Tenders!$A$1:$R$102</definedName>
    <definedName name="Forpakningstype">#REF!</definedName>
    <definedName name="Hovedvaretype">#REF!</definedName>
    <definedName name="Innkjøper">#REF!</definedName>
    <definedName name="Intensjon">#REF!</definedName>
    <definedName name="Juli">[1]Lister!$A$2:$A$7</definedName>
    <definedName name="Kvalitetskriterier">#REF!</definedName>
    <definedName name="Lanseringsmåned">#REF!</definedName>
    <definedName name="Primærmålgruppe">#REF!</definedName>
    <definedName name="Produktsjef">#REF!</definedName>
    <definedName name="Produktutvalg">#REF!</definedName>
    <definedName name="Tilbudsform">#REF!</definedName>
    <definedName name="Varetype">#REF!</definedName>
    <definedName name="Z_13AD3689_C7CE_42DA_AC43_DAAD8DBBF127_.wvu.FilterData" localSheetId="0" hidden="1">Tenders!$A$1:$R$1</definedName>
    <definedName name="Z_4AC4F692_B211_4F54_9910_0886EC97145E_.wvu.FilterData" localSheetId="0" hidden="1">Tenders!$A$1:$R$1</definedName>
    <definedName name="Z_63A69F87_A94C_4057_905C_1DDE0A830257_.wvu.FilterData" localSheetId="0" hidden="1">Tenders!$A$1:$R$1</definedName>
    <definedName name="Z_7757D69B_A911_4A74_9853_896F962BEEB5_.wvu.FilterData" localSheetId="0" hidden="1">Tenders!#REF!</definedName>
    <definedName name="Z_79647DEF_AE71_45D7_BF86_49DA31E96942_.wvu.FilterData" localSheetId="0" hidden="1">Tenders!$A$1:$R$1</definedName>
    <definedName name="Z_9F4C1CD9_95BF_4367_B8CF_3EF6399683E3_.wvu.FilterData" localSheetId="0" hidden="1">Tenders!$A$1:$R$1</definedName>
    <definedName name="Z_A08FB9BC_D8DB_4051_9CCB_FB307DC0DE98_.wvu.FilterData" localSheetId="0" hidden="1">Tenders!$A$1:$R$1</definedName>
    <definedName name="Z_A7161934_91A1_42FD_8D0F_6047BA860895_.wvu.Cols" localSheetId="0" hidden="1">Tenders!$P:$R</definedName>
    <definedName name="Z_A7161934_91A1_42FD_8D0F_6047BA860895_.wvu.FilterData" localSheetId="0" hidden="1">Tenders!$A$1:$R$1</definedName>
    <definedName name="Z_AE96369C_C31E_4350_868D_FAC7D6A6C4AF_.wvu.FilterData" localSheetId="0" hidden="1">Tenders!$A$1:$R$1</definedName>
    <definedName name="Z_BA7885E1_FD01_45D5_A058_22E86DC9D7C4_.wvu.Cols" localSheetId="0" hidden="1">Tenders!$P:$R</definedName>
    <definedName name="Z_BA7885E1_FD01_45D5_A058_22E86DC9D7C4_.wvu.FilterData" localSheetId="0" hidden="1">Tenders!$A$1:$R$1</definedName>
    <definedName name="Z_BE177464_620F_4F81_AC43_784E4F7FC80B_.wvu.FilterData" localSheetId="0" hidden="1">Tenders!$A$1:$R$1</definedName>
    <definedName name="Z_C3F46449_C47B_4E66_BAAF_432284643750_.wvu.FilterData" localSheetId="0" hidden="1">Tenders!$A$1:$R$1</definedName>
  </definedNames>
  <calcPr calcId="191028"/>
  <customWorkbookViews>
    <customWorkbookView name="Groseth, Lene-Camilla Bjørnestad - Personlig visning" guid="{A7161934-91A1-42FD-8D0F-6047BA860895}" mergeInterval="0" personalView="1" maximized="1" xWindow="-8" yWindow="-8" windowWidth="1696" windowHeight="1026" activeSheetId="1"/>
    <customWorkbookView name="Lindahl, Jon - Personlig visning" guid="{13AD3689-C7CE-42DA-AC43-DAAD8DBBF127}" mergeInterval="0" personalView="1" maximized="1" xWindow="-8" yWindow="-8" windowWidth="1040" windowHeight="744" activeSheetId="4"/>
    <customWorkbookView name="Marchés, Pierre-Emmanuel - Personlig visning" guid="{79647DEF-AE71-45D7-BF86-49DA31E96942}" mergeInterval="0" personalView="1" maximized="1" xWindow="-8" yWindow="-8" windowWidth="1382" windowHeight="744" activeSheetId="1"/>
    <customWorkbookView name="Wessel, Monika - Personlig visning" guid="{9F4C1CD9-95BF-4367-B8CF-3EF6399683E3}" mergeInterval="0" personalView="1" maximized="1" xWindow="-8" yWindow="-8" windowWidth="1696" windowHeight="1026" activeSheetId="1"/>
    <customWorkbookView name="jli - Personlig visning" guid="{7757D69B-A911-4A74-9853-896F962BEEB5}" mergeInterval="0" personalView="1" maximized="1" xWindow="1" yWindow="1" windowWidth="1020" windowHeight="538" tabRatio="733" activeSheetId="1" showComments="commIndAndComment"/>
    <customWorkbookView name="Furuholmen, Tone Veseth - Personlig visning" guid="{AE96369C-C31E-4350-868D-FAC7D6A6C4AF}" mergeInterval="0" personalView="1" maximized="1" xWindow="-9" yWindow="-9" windowWidth="1938" windowHeight="1050" activeSheetId="1"/>
    <customWorkbookView name="Fostervold, Kristin Eidem - Personlig visning" guid="{BA7885E1-FD01-45D5-A058-22E86DC9D7C4}" mergeInterval="0" personalView="1" maximized="1" xWindow="-8" yWindow="-8" windowWidth="1696" windowHeight="1066" activeSheetId="1"/>
    <customWorkbookView name="Pierre Emmanuel Marchès - Personlig visning" guid="{A08FB9BC-D8DB-4051-9CCB-FB307DC0DE98}" mergeInterval="0" personalView="1" maximized="1" xWindow="-8" yWindow="-8" windowWidth="1040" windowHeight="744"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9" i="4" l="1"/>
  <c r="C49" i="4" s="1"/>
  <c r="D48" i="4"/>
  <c r="C48" i="4"/>
  <c r="B48" i="4"/>
  <c r="A47" i="4"/>
  <c r="D47" i="4" s="1"/>
  <c r="A46" i="4"/>
  <c r="B46" i="4" s="1"/>
  <c r="E45" i="4"/>
  <c r="A44" i="4"/>
  <c r="B44" i="4" s="1"/>
  <c r="D43" i="4"/>
  <c r="C43" i="4"/>
  <c r="B43" i="4"/>
  <c r="D42" i="4"/>
  <c r="C42" i="4"/>
  <c r="B42" i="4"/>
  <c r="D41" i="4"/>
  <c r="C41" i="4"/>
  <c r="B41" i="4"/>
  <c r="A40" i="4"/>
  <c r="C40" i="4" s="1"/>
  <c r="A39" i="4"/>
  <c r="C39" i="4" s="1"/>
  <c r="A38" i="4"/>
  <c r="C38" i="4" s="1"/>
  <c r="A37" i="4"/>
  <c r="D37" i="4" s="1"/>
  <c r="A36" i="4"/>
  <c r="C36" i="4" s="1"/>
  <c r="D35" i="4"/>
  <c r="C35" i="4"/>
  <c r="B35" i="4"/>
  <c r="A34" i="4"/>
  <c r="B34" i="4" s="1"/>
  <c r="A33" i="4"/>
  <c r="D33" i="4" s="1"/>
  <c r="A32" i="4"/>
  <c r="B32" i="4" s="1"/>
  <c r="A31" i="4"/>
  <c r="D31" i="4" s="1"/>
  <c r="D30" i="4"/>
  <c r="C30" i="4"/>
  <c r="B30" i="4"/>
  <c r="A29" i="4"/>
  <c r="C29" i="4" s="1"/>
  <c r="A28" i="4"/>
  <c r="C28" i="4" s="1"/>
  <c r="A27" i="4"/>
  <c r="C27" i="4" s="1"/>
  <c r="R26" i="4"/>
  <c r="D26" i="4"/>
  <c r="C26" i="4"/>
  <c r="B26" i="4"/>
  <c r="R25" i="4"/>
  <c r="R24" i="4"/>
  <c r="R23" i="4"/>
  <c r="R22" i="4"/>
  <c r="R21" i="4"/>
  <c r="R20" i="4"/>
  <c r="N20" i="4"/>
  <c r="R19" i="4"/>
  <c r="N19" i="4"/>
  <c r="R18" i="4"/>
  <c r="N18" i="4"/>
  <c r="R17" i="4"/>
  <c r="N17" i="4"/>
  <c r="D17" i="4"/>
  <c r="D18" i="4" s="1"/>
  <c r="D19" i="4" s="1"/>
  <c r="D20" i="4" s="1"/>
  <c r="D21" i="4" s="1"/>
  <c r="D22" i="4" s="1"/>
  <c r="C17" i="4"/>
  <c r="C18" i="4" s="1"/>
  <c r="C19" i="4" s="1"/>
  <c r="C20" i="4" s="1"/>
  <c r="C21" i="4" s="1"/>
  <c r="C22" i="4" s="1"/>
  <c r="B17" i="4"/>
  <c r="R16" i="4"/>
  <c r="N16" i="4"/>
  <c r="R15" i="4"/>
  <c r="N15" i="4"/>
  <c r="R14" i="4"/>
  <c r="N14" i="4"/>
  <c r="R13" i="4"/>
  <c r="N13" i="4"/>
  <c r="R12" i="4"/>
  <c r="N12" i="4"/>
  <c r="D12" i="4"/>
  <c r="C12" i="4"/>
  <c r="B12" i="4"/>
  <c r="A12" i="4"/>
  <c r="R11" i="4"/>
  <c r="N11" i="4"/>
  <c r="D11" i="4"/>
  <c r="C11" i="4"/>
  <c r="B11" i="4"/>
  <c r="A11" i="4"/>
  <c r="R10" i="4"/>
  <c r="N10" i="4"/>
  <c r="R9" i="4"/>
  <c r="N9" i="4"/>
  <c r="R8" i="4"/>
  <c r="N8" i="4"/>
  <c r="R7" i="4"/>
  <c r="N7" i="4"/>
  <c r="R6" i="4"/>
  <c r="N6" i="4"/>
  <c r="A6" i="4"/>
  <c r="D6" i="4" s="1"/>
  <c r="R5" i="4"/>
  <c r="N5" i="4"/>
  <c r="I5" i="4"/>
  <c r="J5" i="4" s="1"/>
  <c r="A5" i="4"/>
  <c r="C5" i="4" s="1"/>
  <c r="R4" i="4"/>
  <c r="N4" i="4"/>
  <c r="I4" i="4"/>
  <c r="J4" i="4" s="1"/>
  <c r="A4" i="4"/>
  <c r="D4" i="4" s="1"/>
  <c r="R3" i="4"/>
  <c r="N3" i="4"/>
  <c r="I3" i="4"/>
  <c r="J3" i="4" s="1"/>
  <c r="A3" i="4"/>
  <c r="D3" i="4" s="1"/>
  <c r="R2" i="4"/>
  <c r="N2" i="4"/>
  <c r="I2" i="4"/>
  <c r="J2" i="4" s="1"/>
  <c r="B6" i="4" l="1"/>
  <c r="B38" i="4"/>
  <c r="C6" i="4"/>
  <c r="D38" i="4"/>
  <c r="D49" i="4"/>
  <c r="C32" i="4"/>
  <c r="B37" i="4"/>
  <c r="D28" i="4"/>
  <c r="C37" i="4"/>
  <c r="D39" i="4"/>
  <c r="C31" i="4"/>
  <c r="B39" i="4"/>
  <c r="C46" i="4"/>
  <c r="B3" i="4"/>
  <c r="C3" i="4"/>
  <c r="D40" i="4"/>
  <c r="D27" i="4"/>
  <c r="B31" i="4"/>
  <c r="E31" i="4" s="1"/>
  <c r="B33" i="4"/>
  <c r="D5" i="4"/>
  <c r="D7" i="4" s="1"/>
  <c r="B27" i="4"/>
  <c r="B28" i="4"/>
  <c r="E28" i="4" s="1"/>
  <c r="B29" i="4"/>
  <c r="C44" i="4"/>
  <c r="D29" i="4"/>
  <c r="B49" i="4"/>
  <c r="E49" i="4" s="1"/>
  <c r="C13" i="4"/>
  <c r="R27" i="4"/>
  <c r="S6" i="4" s="1"/>
  <c r="E38" i="4"/>
  <c r="E17" i="4"/>
  <c r="B13" i="4"/>
  <c r="D13" i="4"/>
  <c r="E43" i="4"/>
  <c r="E42" i="4"/>
  <c r="E30" i="4"/>
  <c r="E41" i="4"/>
  <c r="B18" i="4"/>
  <c r="B19" i="4" s="1"/>
  <c r="B20" i="4" s="1"/>
  <c r="E35" i="4"/>
  <c r="E39" i="4"/>
  <c r="E48" i="4"/>
  <c r="J6" i="4"/>
  <c r="K3" i="4" s="1"/>
  <c r="E26" i="4"/>
  <c r="B4" i="4"/>
  <c r="E12" i="4"/>
  <c r="C4" i="4"/>
  <c r="B5" i="4"/>
  <c r="E5" i="4" s="1"/>
  <c r="D32" i="4"/>
  <c r="C33" i="4"/>
  <c r="E33" i="4" s="1"/>
  <c r="C34" i="4"/>
  <c r="B36" i="4"/>
  <c r="N21" i="4"/>
  <c r="O4" i="4" s="1"/>
  <c r="E11" i="4"/>
  <c r="D34" i="4"/>
  <c r="D36" i="4"/>
  <c r="E37" i="4"/>
  <c r="D44" i="4"/>
  <c r="E44" i="4" s="1"/>
  <c r="D46" i="4"/>
  <c r="E46" i="4" s="1"/>
  <c r="B47" i="4"/>
  <c r="B40" i="4"/>
  <c r="E40" i="4" s="1"/>
  <c r="C47" i="4"/>
  <c r="E27" i="4" l="1"/>
  <c r="E3" i="4"/>
  <c r="E6" i="4"/>
  <c r="C7" i="4"/>
  <c r="S12" i="4"/>
  <c r="S16" i="4"/>
  <c r="S25" i="4"/>
  <c r="S4" i="4"/>
  <c r="S11" i="4"/>
  <c r="S9" i="4"/>
  <c r="S26" i="4"/>
  <c r="S3" i="4"/>
  <c r="E18" i="4"/>
  <c r="E29" i="4"/>
  <c r="S7" i="4"/>
  <c r="S21" i="4"/>
  <c r="S17" i="4"/>
  <c r="S13" i="4"/>
  <c r="S20" i="4"/>
  <c r="S10" i="4"/>
  <c r="S2" i="4"/>
  <c r="S23" i="4"/>
  <c r="S5" i="4"/>
  <c r="S19" i="4"/>
  <c r="S18" i="4"/>
  <c r="S14" i="4"/>
  <c r="S22" i="4"/>
  <c r="S8" i="4"/>
  <c r="S15" i="4"/>
  <c r="S24" i="4"/>
  <c r="E19" i="4"/>
  <c r="D50" i="4"/>
  <c r="C50" i="4"/>
  <c r="E36" i="4"/>
  <c r="E34" i="4"/>
  <c r="O15" i="4"/>
  <c r="K6" i="4"/>
  <c r="K4" i="4"/>
  <c r="O17" i="4"/>
  <c r="E32" i="4"/>
  <c r="K5" i="4"/>
  <c r="E20" i="4"/>
  <c r="B21" i="4"/>
  <c r="K2" i="4"/>
  <c r="E13" i="4"/>
  <c r="F11" i="4" s="1"/>
  <c r="E4" i="4"/>
  <c r="B50" i="4"/>
  <c r="O13" i="4"/>
  <c r="O3" i="4"/>
  <c r="O11" i="4"/>
  <c r="E47" i="4"/>
  <c r="O18" i="4"/>
  <c r="O6" i="4"/>
  <c r="O5" i="4"/>
  <c r="O20" i="4"/>
  <c r="O16" i="4"/>
  <c r="O19" i="4"/>
  <c r="O12" i="4"/>
  <c r="O10" i="4"/>
  <c r="O9" i="4"/>
  <c r="O8" i="4"/>
  <c r="O7" i="4"/>
  <c r="O2" i="4"/>
  <c r="B7" i="4"/>
  <c r="O14" i="4"/>
  <c r="S27" i="4" l="1"/>
  <c r="O21" i="4"/>
  <c r="F12" i="4"/>
  <c r="F13" i="4" s="1"/>
  <c r="E50" i="4"/>
  <c r="F32" i="4" s="1"/>
  <c r="B22" i="4"/>
  <c r="E22" i="4" s="1"/>
  <c r="F20" i="4" s="1"/>
  <c r="E21" i="4"/>
  <c r="E7" i="4"/>
  <c r="F47" i="4" l="1"/>
  <c r="F21" i="4"/>
  <c r="F6" i="4"/>
  <c r="F3" i="4"/>
  <c r="F5" i="4"/>
  <c r="F22" i="4"/>
  <c r="F17" i="4"/>
  <c r="F19" i="4"/>
  <c r="F18" i="4"/>
  <c r="F30" i="4"/>
  <c r="F31" i="4"/>
  <c r="F48" i="4"/>
  <c r="F49" i="4"/>
  <c r="F29" i="4"/>
  <c r="F38" i="4"/>
  <c r="F42" i="4"/>
  <c r="F45" i="4"/>
  <c r="F35" i="4"/>
  <c r="F41" i="4"/>
  <c r="F39" i="4"/>
  <c r="F43" i="4"/>
  <c r="F33" i="4"/>
  <c r="F36" i="4"/>
  <c r="F46" i="4"/>
  <c r="F44" i="4"/>
  <c r="F28" i="4"/>
  <c r="F27" i="4"/>
  <c r="F37" i="4"/>
  <c r="F40" i="4"/>
  <c r="F26" i="4"/>
  <c r="F34" i="4"/>
  <c r="F4" i="4"/>
  <c r="F50" i="4" l="1"/>
  <c r="F7" i="4"/>
</calcChain>
</file>

<file path=xl/sharedStrings.xml><?xml version="1.0" encoding="utf-8"?>
<sst xmlns="http://schemas.openxmlformats.org/spreadsheetml/2006/main" count="1585" uniqueCount="434">
  <si>
    <t>Launch</t>
  </si>
  <si>
    <t>Reference</t>
  </si>
  <si>
    <t>Main Product Type</t>
  </si>
  <si>
    <t>Product Type</t>
  </si>
  <si>
    <t>Country</t>
  </si>
  <si>
    <t>Region</t>
  </si>
  <si>
    <t>Sub-region</t>
  </si>
  <si>
    <t>Quality/
Appellation</t>
  </si>
  <si>
    <t>Specifications</t>
  </si>
  <si>
    <t>Vintage</t>
  </si>
  <si>
    <t>Packaging</t>
  </si>
  <si>
    <t>Unit size</t>
  </si>
  <si>
    <t>Retail price (NOK)</t>
  </si>
  <si>
    <t>Type of offer</t>
  </si>
  <si>
    <t>Deadline</t>
  </si>
  <si>
    <t>Quality criteria</t>
  </si>
  <si>
    <t>Range</t>
  </si>
  <si>
    <t>July</t>
  </si>
  <si>
    <t>Wine</t>
  </si>
  <si>
    <t>Sparkling white wine</t>
  </si>
  <si>
    <t>Australia</t>
  </si>
  <si>
    <t>South Eastern Australia, South Australia, Victoria or New South Wales</t>
  </si>
  <si>
    <t>1) &lt;12 g/l sugar on certificate of analysis (certificate must accompany the offer)
2) Only one offer per producer. If more than one offer is submitted by the same producer, the lowest priced offer will be assessed, regardless of wholesaler
3) Possible simultaneous launch of 37,5 cl bottle if available</t>
  </si>
  <si>
    <t>Glass bottle</t>
  </si>
  <si>
    <t>75 cl</t>
  </si>
  <si>
    <t xml:space="preserve">&lt;125 </t>
  </si>
  <si>
    <t>Samples</t>
  </si>
  <si>
    <t>14.01.2021</t>
  </si>
  <si>
    <t>Mouthfeel</t>
  </si>
  <si>
    <t>Aromatic quality</t>
  </si>
  <si>
    <t>Basic</t>
  </si>
  <si>
    <t>Brasil, Chile or Argentina</t>
  </si>
  <si>
    <t>1) Traditional method
2) Based on 100 % Chardonnay and/or Pinot Noir
3) Max. 12 g/l sugar
4) Min. 18 months bottle ageing on lees</t>
  </si>
  <si>
    <t>&lt;250</t>
  </si>
  <si>
    <t>Complexity</t>
  </si>
  <si>
    <t>Basic, possible one-lot</t>
  </si>
  <si>
    <t>White wine</t>
  </si>
  <si>
    <t>New Zealand</t>
  </si>
  <si>
    <t>Marlborough, Nelson or Waipara</t>
  </si>
  <si>
    <r>
      <t>1) Single grape variety Riesling 
2) Organic 
3) 18,0-30 g/l sugar (</t>
    </r>
    <r>
      <rPr>
        <sz val="11"/>
        <rFont val="Calibri"/>
        <family val="2"/>
        <scheme val="minor"/>
      </rPr>
      <t>certificate of analysis must accompany the offer</t>
    </r>
    <r>
      <rPr>
        <sz val="11"/>
        <color theme="1"/>
        <rFont val="Calibri"/>
        <family val="2"/>
        <scheme val="minor"/>
      </rPr>
      <t>)</t>
    </r>
  </si>
  <si>
    <t>&lt;200</t>
  </si>
  <si>
    <t>Red wine</t>
  </si>
  <si>
    <t>Central Otago</t>
  </si>
  <si>
    <t>1) Single grape variety Pinot Noir 
2) No influence of wood 
3) Wines delivered to this tender cannot be delivered to 202107005</t>
  </si>
  <si>
    <t>2019 or more recent</t>
  </si>
  <si>
    <t>2018 or more recent</t>
  </si>
  <si>
    <t>&lt;400</t>
  </si>
  <si>
    <t>Concentration</t>
  </si>
  <si>
    <t>One-lot, possible basic</t>
  </si>
  <si>
    <t>Pouch</t>
  </si>
  <si>
    <t>150 cl</t>
  </si>
  <si>
    <t>&lt;320</t>
  </si>
  <si>
    <t>Sparkling wine rosé</t>
  </si>
  <si>
    <t>South Africa</t>
  </si>
  <si>
    <t>WO from Sør-Afrika</t>
  </si>
  <si>
    <t>1) Méthode Cap Classique (MCC)
2) Based on min. 60 % Pinot Noir
3) Max. 10 g/l sugar incl. dosage
4) Min. 15 months bottle ageing on lees
5) IPW/WSB Certified (Integrity &amp; Sustainability Certified)
6) Statement pertaining to Freedom of Association to accompany the offer</t>
  </si>
  <si>
    <t>&lt;220</t>
  </si>
  <si>
    <t>Rosé wine</t>
  </si>
  <si>
    <t>USA</t>
  </si>
  <si>
    <t>California</t>
  </si>
  <si>
    <t>Sonoma Coast AVA</t>
  </si>
  <si>
    <t>1) Single grape variety Pinot Noir (100 %)
2) One-lot min. 390 bottles</t>
  </si>
  <si>
    <t>&lt;300</t>
  </si>
  <si>
    <t>Rockpile AVA</t>
  </si>
  <si>
    <t>1) Single grape variety Zinfandel
2) One-lot min. 390 bottles</t>
  </si>
  <si>
    <t>2017 or 2018</t>
  </si>
  <si>
    <t>&lt;550</t>
  </si>
  <si>
    <t>Oregon</t>
  </si>
  <si>
    <r>
      <t xml:space="preserve">Willamette Valley AVA </t>
    </r>
    <r>
      <rPr>
        <sz val="11"/>
        <rFont val="Calibri"/>
        <family val="2"/>
        <scheme val="minor"/>
      </rPr>
      <t>or subappellation</t>
    </r>
  </si>
  <si>
    <t>1) Single grape variety Pinot Noir
2) No or discreet influence of wood</t>
  </si>
  <si>
    <t>2018 or 2019</t>
  </si>
  <si>
    <t>&lt;325</t>
  </si>
  <si>
    <t>Walla Walla Valley AVA</t>
  </si>
  <si>
    <t>1) Based on min. 90 % Syrah
2) No or discreet influence of wood</t>
  </si>
  <si>
    <t>Semi-sparkling white wine</t>
  </si>
  <si>
    <t>France</t>
  </si>
  <si>
    <t>Loire</t>
  </si>
  <si>
    <t>AOC/AOP Vouvray Pétillant</t>
  </si>
  <si>
    <t>1) Pétillant (must appear on label)
2) Demi-Sec or Mouelleux (must appear on label)
3) Only one offer per producer. If more than one offer is submitted by the same producer, the lowest priced offer will be assessed, regardless of wholesaler</t>
  </si>
  <si>
    <t>11.02.2021</t>
  </si>
  <si>
    <t>AOC/AOP Sancerre</t>
  </si>
  <si>
    <t>1) No influence of cold fermentation
2) Only one offer per manufacturer. If more than one offer is submitted from the same manufacturer, the lowest priced offer will be assessed, regardless of wholesaler
3) "Guarantee of Supply" must accompany the offer
4) Vinmonopolet encourages the use of Nordic recycling icons on packaging https://sortere.no/avfallssymboler</t>
  </si>
  <si>
    <t>BiB</t>
  </si>
  <si>
    <t>300 cl</t>
  </si>
  <si>
    <t>&lt;700</t>
  </si>
  <si>
    <t>Burgundy</t>
  </si>
  <si>
    <t>AOC/AOP Petit Chablis or AOC/AOP Chablis</t>
  </si>
  <si>
    <t>1) No influence of wood 
2) Only one offer per manufacturer. If more than one offer is submitted from the same manufacturer, the lowest priced offer will be assessed, regardless of wholesaler
3) "Guarantee of Supply" must accompany the offer 
4) The packaging must be included in Norway's deposit system for refundable packaging</t>
  </si>
  <si>
    <t>Aluminium can</t>
  </si>
  <si>
    <t>25 cl</t>
  </si>
  <si>
    <t>&lt;90</t>
  </si>
  <si>
    <t>Languedoc-Roussillon</t>
  </si>
  <si>
    <t>&lt;230</t>
  </si>
  <si>
    <r>
      <t xml:space="preserve">1) Based on min. 40 % Syrah, Grenache or Gamay
2) </t>
    </r>
    <r>
      <rPr>
        <sz val="11"/>
        <rFont val="Calibri"/>
        <family val="2"/>
        <scheme val="minor"/>
      </rPr>
      <t>Certified "Vin méthode nature sans sulfites ajoutés" (certification must appear on label)</t>
    </r>
    <r>
      <rPr>
        <sz val="11"/>
        <color theme="1"/>
        <rFont val="Calibri"/>
        <family val="2"/>
        <scheme val="minor"/>
      </rPr>
      <t xml:space="preserve">
3) No or discreet influence of wood
4) Only one offer per producer. If more than one offer is submitted by the same producer, the lowest priced offer will be assessed, regardless of wholesaler</t>
    </r>
  </si>
  <si>
    <t>Glass bottle light weight below 420 g</t>
  </si>
  <si>
    <t>Greece</t>
  </si>
  <si>
    <t>Macedonia</t>
  </si>
  <si>
    <t>PGI Macedonia or PDO Amynteo</t>
  </si>
  <si>
    <t>1) Based on 100 % Xinomavro (written confirmation from producer must accompany the offer)
2) Max. 4 g/l sugar
3) No or discreet influence of wood
4) Only one offer per producer. If more than one offer is submitted by the same producer, the lowest priced offer will be assessed, regardless of wholesaler</t>
  </si>
  <si>
    <t>&lt;215</t>
  </si>
  <si>
    <t>PDO Naoussa</t>
  </si>
  <si>
    <t>1) Based on 100 % Xinomavro
2) Max. 3 g/l sugar
3) No or discreet influence of wood</t>
  </si>
  <si>
    <t>Italy</t>
  </si>
  <si>
    <t>Trentino-Alto Adige</t>
  </si>
  <si>
    <t>DOC/DOP Alto Adige Terlano or DOC/DOP Alto Adige Terlano Classico</t>
  </si>
  <si>
    <t>1) Based on min. 50 % Pinot Bianco
2) No or discreet influence of wood</t>
  </si>
  <si>
    <t>2019 or 2020</t>
  </si>
  <si>
    <t>&lt;270</t>
  </si>
  <si>
    <t>Veneto</t>
  </si>
  <si>
    <t>DOC/DOP Soave or subappellation</t>
  </si>
  <si>
    <t>1) UGA (Unità geografica aggiuntiva) or single vineyard registered as «Vigna» in 2019 must appear on label
2) Organic
3) No or discreet influence of wood
4) Only one offer per producer. If more than one offer is submitted by the same producer, the lowest priced offer will be assessed, regardless of wholesaler</t>
  </si>
  <si>
    <t>&lt;275</t>
  </si>
  <si>
    <t>Semi-sparkling rosé wine</t>
  </si>
  <si>
    <t>Emilia-Romagna</t>
  </si>
  <si>
    <t>DOC/DOP Lambrusco di Sorbara</t>
  </si>
  <si>
    <t>&lt;260</t>
  </si>
  <si>
    <t>Semi-sparkling red wine</t>
  </si>
  <si>
    <r>
      <t xml:space="preserve">1) Metodo ancestrale (rifermentato/fermentato in bottiglia, ancestrale </t>
    </r>
    <r>
      <rPr>
        <sz val="11"/>
        <rFont val="Calibri"/>
        <family val="2"/>
        <scheme val="minor"/>
      </rPr>
      <t>or similar designation clearly indicating method of production, must appear on label)</t>
    </r>
    <r>
      <rPr>
        <sz val="11"/>
        <color theme="1"/>
        <rFont val="Calibri"/>
        <family val="2"/>
        <scheme val="minor"/>
      </rPr>
      <t xml:space="preserve">
2) Min. 50 % of the wine must be made up by the following grape varieties: Lambrusco di Sorbara, Lambrusco Grasparossa, Lambrusco Marani, Lambrusco Maestri and/or Lambrusco Salamino (written confirmation from producer must accompany the offer)
3) 100 % of the grapes must come from Emilia-Romagna (written confirmation from producer must accompany the offer)
4) Organic (producer's name must match the name on the certificate) 
5) Max. 4 g/l sugar</t>
    </r>
  </si>
  <si>
    <t>Lombardy</t>
  </si>
  <si>
    <t>IGT/IGP Provincia di Pavia</t>
  </si>
  <si>
    <t>2020</t>
  </si>
  <si>
    <t>PET bottle</t>
  </si>
  <si>
    <t xml:space="preserve">75 cl </t>
  </si>
  <si>
    <t>&lt;150</t>
  </si>
  <si>
    <t>Written offers with samples</t>
  </si>
  <si>
    <t>DOC/DOP Valpolicella or DOC/DOP Valpolicella Classico</t>
  </si>
  <si>
    <t>1) Organic (producer's name must match the name on the certificate)
2) Without use of dried grapes or residues of dried grapes
3) Max. 5 g/l sugar
4) No influence of wood 
5) Max. 12,5 % alcohol on label
6) Only one offer per producer. If more than one offer is submitted by the same producer, the lowest priced offer will be assessed, regardless of wholesaler</t>
  </si>
  <si>
    <t>&lt;190</t>
  </si>
  <si>
    <t>Portugal</t>
  </si>
  <si>
    <t>Beiras</t>
  </si>
  <si>
    <t>DOC/DOP Dão</t>
  </si>
  <si>
    <t>1) Serra da Estrela must appear on label
2) No influence of wood
3) Only one offer per producer. If more than one offer is submitted by the same producer, the lowest priced offer will be assessed, regardless of wholesaler</t>
  </si>
  <si>
    <t>Romania</t>
  </si>
  <si>
    <t>1) Single grape variety Sauvignon Blanc
2) Only one offer per manufacturer. If more than one offer is submitted from the same manufacturer, the lowest priced offer will be assessed, regardless of wholesaler
3) "Guarantee of Supply" must accompany the offer
4) Simultaneous launch of 75 cl bottle and 300 cl BiB
5) If aluminium or PET, the packaging must be included in Norway's deposit system for refundable packaging
6) Vinmonopolet encourages the use of Nordic recycling icons on packaging https://sortere.no/avfallssymboler</t>
  </si>
  <si>
    <t>Recyclable light weight packaging under 420 g or BiB</t>
  </si>
  <si>
    <t xml:space="preserve">75 cl and 300 cl </t>
  </si>
  <si>
    <t>&lt;130 for 75 cl
&lt;390 for 300 cl</t>
  </si>
  <si>
    <t>Slovenia or Croatia</t>
  </si>
  <si>
    <t>&lt;175</t>
  </si>
  <si>
    <t>Germany</t>
  </si>
  <si>
    <t>Rheinhessen or Pfalz</t>
  </si>
  <si>
    <t>Ortswein</t>
  </si>
  <si>
    <t>1) Single grape variety Riesling (100 %)
2) Organic 
3) Max. 6 g/l sugar
4) Only one offer per producer. If more than one offer is submitted by the same producer, the lowest priced offer will be assessed, regardless of wholesaler 
5) The packaging must be included in Norway's deposit system for refundable packaging</t>
  </si>
  <si>
    <t>Austria</t>
  </si>
  <si>
    <t>Niederösterreich</t>
  </si>
  <si>
    <t>1) Single grape variety Grüner Veltliner
2) 100 % of the grapes must come from Wagram og/eller Weinviertel
3) Organic 
4) Spontaneously fermented (written confirmation from producer to be presented upon purchase)
5) Max. 3 g/l sugar
6) Only one offer per producer. If more than one offer is submitted by the same producer, the lowest priced offer will be assessed, regardless of wholesaler 
7) The packaging must be included in Norway's deposit system for refundable packaging</t>
  </si>
  <si>
    <t>Fruit wine</t>
  </si>
  <si>
    <t>Norway, Sweden, Denmark or Finland</t>
  </si>
  <si>
    <t>1) Sparkling
2) Traditional method 
3) Based on 100 % fermented fruit and/or berries (fruit and/or berries must appear on front label)
4) Fruit and/or berry type must be written in the offer
5) No use of fruit concentrate
6) No alcohol added
7) Max. 30 g/l sugar
8) Min. 8 % alcohol on label</t>
  </si>
  <si>
    <t xml:space="preserve">&lt;350 </t>
  </si>
  <si>
    <t>Cider</t>
  </si>
  <si>
    <t>Norway</t>
  </si>
  <si>
    <t>37,5 or 75 cl</t>
  </si>
  <si>
    <t>&lt;180 (price refers to 75 cl)</t>
  </si>
  <si>
    <t>&lt;200 (price refers to 75 cl)</t>
  </si>
  <si>
    <t>Beer</t>
  </si>
  <si>
    <t>Top fermented</t>
  </si>
  <si>
    <t>1) New product from a Norwegian brewery, not previously launched at Vinmonopolet or in the on-trade
2) Short deadline purchase
3) Unpasteurised
4) Min. 5 % alcohol on label
5) Introduced over several launch months
6) Only one offer per producer. If more than one offer is submitted by the same producer, the lowest priced offer will be assessed
7) One-lot min. 2400 bottles/cans
8) If aluminium, the packaging must be included in Norway's deposit system for refundable packaging</t>
  </si>
  <si>
    <t>Glass bottle or aluminium packaging</t>
  </si>
  <si>
    <t>Max 50 cl</t>
  </si>
  <si>
    <t>&lt;100 (price refers to 50 cl)</t>
  </si>
  <si>
    <t>Written</t>
  </si>
  <si>
    <t>22.04.2021</t>
  </si>
  <si>
    <t>One-lot</t>
  </si>
  <si>
    <t>Great Britain</t>
  </si>
  <si>
    <r>
      <t xml:space="preserve">1) English style India Pale Ale as defined by World Beer Cup: http://www.worldbeercup.org/participate/beer-styles/ 
2) IPA or India Pale Ale must appear on front label
3) Only one offer per brewery. If more than one offer is submitted by the same brewery, the lowest priced offer will be assessed, regardless of wholesaler
4) </t>
    </r>
    <r>
      <rPr>
        <sz val="11"/>
        <rFont val="Calibri"/>
        <family val="2"/>
        <scheme val="minor"/>
      </rPr>
      <t>If launched in the basic assortment, the aluminium packaging  must be included in Norway's deposit system for refundable packaging</t>
    </r>
  </si>
  <si>
    <t>&lt;80 (price refers to 50 cl)</t>
  </si>
  <si>
    <t>Hop character</t>
  </si>
  <si>
    <t>Grain-/malt quality</t>
  </si>
  <si>
    <t>Bottom fermented</t>
  </si>
  <si>
    <t>1) German Pilsner as defined by World Beer Cup: http://www.worldbeercup.org/participate/beer-styles/ 
2) Pils or Pilsner must appear on front label
3) Only one offer per brewery. If more than one offer is submitted by the same brewery, the lowest priced offer will be assessed, regardless of wholesaler</t>
  </si>
  <si>
    <t>33 cl or 50 cl</t>
  </si>
  <si>
    <t>&lt;60 (price refers to 50 cl)</t>
  </si>
  <si>
    <t>Spirits</t>
  </si>
  <si>
    <t>Spirit, flavoured ≥ 37,5 %</t>
  </si>
  <si>
    <t>Europe</t>
  </si>
  <si>
    <t>1) Vodka flavoured with min. 3 natural botanicals (written confirmation of botanicals must accompany the offer)
2) "Botanical" or similar designation must appear on front label 
3) Clear appearance (not hazy)
4) No added colour
5) No added sugar or other sweeteners
6) Only one offer per producer. If more than one offer is submitted by the same producer, the lowest priced offer will be assessed, regardless of wholesaler</t>
  </si>
  <si>
    <t>Max 70 cl</t>
  </si>
  <si>
    <t>&lt;450 (price refers to 70 cl)</t>
  </si>
  <si>
    <t>Gin</t>
  </si>
  <si>
    <t>1) Flavoured with citrus fruit/s (flavouring must appear on front label)
2) Min. 40 % alcohol on label
3) The colour of the product must reflect the fruit stated on front label
4) Only one offer per distillery. If more than one offer is submitted by the same distillery, the lowest priced offer will be assessed, regardless of wholesaler
5) If launch of PET bottle, the packaging must be included in Norway's deposit system for refundable packaging</t>
  </si>
  <si>
    <t>Recyclable packaging</t>
  </si>
  <si>
    <t>&lt;550 (price refers to 70 cl)</t>
  </si>
  <si>
    <t>Raw material quality, added raw material</t>
  </si>
  <si>
    <t>September</t>
  </si>
  <si>
    <t>Victoria</t>
  </si>
  <si>
    <t>GI Yarra Valley</t>
  </si>
  <si>
    <t>1) Based on min. 90 % Shiraz 
2) Aged max. 12 months in wooden barrels 
3) Wines delivered to this tender cannot be delivered to 202109002</t>
  </si>
  <si>
    <t>04.03.2021</t>
  </si>
  <si>
    <t>South Eastern Australia or South Australia</t>
  </si>
  <si>
    <t>BIB</t>
  </si>
  <si>
    <t>225 cl</t>
  </si>
  <si>
    <t>&lt;450</t>
  </si>
  <si>
    <t>Canada</t>
  </si>
  <si>
    <t>British Columbia</t>
  </si>
  <si>
    <t>Okanagan Valley</t>
  </si>
  <si>
    <t>1) Single grape variety Syrah
2) 100 % of the grapes must come from Black Sage - Osoyoos and/or Naramata Bench (written confirmation from producer to be presented upon purchase)
3) No or discreet influence of wood</t>
  </si>
  <si>
    <t>Recyclable light weight packaging under 420 g</t>
  </si>
  <si>
    <t xml:space="preserve">&lt;175 </t>
  </si>
  <si>
    <t>USA or Norway</t>
  </si>
  <si>
    <t>1) Brown Ale, Imperial Brown Ale or similar designation must appear on front label
2) No barrel ageing
3) Min. 7 % alcohol on label
4) Only one offer per brewery. If more than one offer is submitted by the same brewery, the lowest priced offer will be assessed, regardless of wholesaler
5) If launched in the basic assortment, the aluminium packaging  must be included in Norway's deposit system for refundable packaging</t>
  </si>
  <si>
    <t>England</t>
  </si>
  <si>
    <t>Kent or Sussex</t>
  </si>
  <si>
    <t xml:space="preserve">PDO English Quality Wine </t>
  </si>
  <si>
    <t>&lt;350</t>
  </si>
  <si>
    <t>18.03.2021</t>
  </si>
  <si>
    <t>White wine, rosé wine or red wine</t>
  </si>
  <si>
    <t>Denmark, Norway or Sweden</t>
  </si>
  <si>
    <t>1) The producer and the grapes must be from the same country of origin
2) No or discreet influence of wood 
3) One-lot min. 390 bottles</t>
  </si>
  <si>
    <t>Sparkling white wine or rosé</t>
  </si>
  <si>
    <t>1) The producer and the grapes must be from the same country of origin
2) One-lot min. 390 bottles</t>
  </si>
  <si>
    <t>AOC/AOP Meursault-Blagny Premier Cru</t>
  </si>
  <si>
    <t>1) One-lot min. 390 bottles</t>
  </si>
  <si>
    <t>&lt;750</t>
  </si>
  <si>
    <t xml:space="preserve">Northern Rhône </t>
  </si>
  <si>
    <t>AOC/AOP Crozes-Hermitage</t>
  </si>
  <si>
    <t>Northern Rhône</t>
  </si>
  <si>
    <t>AOC/AOP Cornas</t>
  </si>
  <si>
    <t>AOC/AOP Côte-Rôtie</t>
  </si>
  <si>
    <t>&lt;500</t>
  </si>
  <si>
    <t>Georgia</t>
  </si>
  <si>
    <t>Kakheti</t>
  </si>
  <si>
    <t>1) Single grape variety Rkatsiteli
2) Style: Orange wine
3) 100 % fermented in Qvevri
4) Min. 6 months ageing in Qvevri
5) Only one offer per producer. If more than one offer is submitted by the same producer, the lowest priced offer will be assessed, regardless of wholesaler</t>
  </si>
  <si>
    <t xml:space="preserve">1) Single grape variety Saperavi
2) 100 % fermented in Qvevri
3) Min. 2 months ageing in Qvevri
4) No influence of wood
5) Only one offer per producer. If more than one offer is submitted by the same producer, the lowest priced offer will be assessed, regardless of wholesaler </t>
  </si>
  <si>
    <t>&lt;225</t>
  </si>
  <si>
    <t>Piedmont</t>
  </si>
  <si>
    <t>DOCG/DOP Alta Langa</t>
  </si>
  <si>
    <t>1) &lt;12 g/l sugar on certificate of analysis (certificate must accompany the offer)</t>
  </si>
  <si>
    <t>Friuli-Venezia Giulia</t>
  </si>
  <si>
    <t xml:space="preserve">DOC/DOP Collio or DOC/DOP Collio Goriziano </t>
  </si>
  <si>
    <t>1) Single grape variety Ribolla Gialla (100 %)
2) No influence of wood
3) Only one offer per manufacturer. If more than one offer is submitted from the same manufacturer, the lowest priced offer will be assessed, regardless of wholesaler
4) "Guarantee of Supply" must accompany the offer</t>
  </si>
  <si>
    <t>DOC/DOP Bairrada</t>
  </si>
  <si>
    <t>1) Based on 100 % Baga
2) Style: Youthful fruitiness and low extraction
3) No or discreet influence of wood
4) Only one offer per manufacturer. If more than one offer is submitted from the same manufacturer, the lowest priced offer will be assessed, regardless of wholesaler 
5) "Guarantee of Supply" must accompany the offer</t>
  </si>
  <si>
    <t>75 cl or 100 cl</t>
  </si>
  <si>
    <t>&lt;225 (price refers to 75 cl)</t>
  </si>
  <si>
    <t>1) Based on 100 % Baga
2) Min. 80 years old vines (written confirmation from producer must accompany the offer)
3) No or discreet influence of wood
4) Only one offer per producer. If more than one offer is submitted by the same producer, the lowest priced offer will be assessed, regardless of wholesaler</t>
  </si>
  <si>
    <t>2017-2019</t>
  </si>
  <si>
    <t>Baden</t>
  </si>
  <si>
    <t xml:space="preserve">1) Single grape variety Grauburgunder/Pinot Gris
2) Max. 3 g/l sugar
3) No or discreet influence of wood
4) Only one offer per producer. If more than one offer is submitted by the same producer, the lowest priced offer will be assessed, regardless of wholesaler </t>
  </si>
  <si>
    <t>1) Single grape variety Chardonnay
2) Min. 25 % barrel fermented (written confirmation from producer to be presented upon purchase)</t>
  </si>
  <si>
    <t>Pfalz</t>
  </si>
  <si>
    <t>VDP. Erste Lage</t>
  </si>
  <si>
    <t>1) Single grape variety Riesling</t>
  </si>
  <si>
    <t>Rheingau</t>
  </si>
  <si>
    <t>VDP. Grosse Lage</t>
  </si>
  <si>
    <t>1) Single grape variety Spätburgunder/Pinot Noir
2) Grosses Gewächs
3) No or discreet influence of wood
4) Only one offer per producer. If more than one offer is submitted by the same producer, the lowest priced offer will be assessed, regardless of wholesaler 
5) One-lot min. 390 bottles</t>
  </si>
  <si>
    <t>Kamptal or Kremstal</t>
  </si>
  <si>
    <t>ÖTW Erste Lage</t>
  </si>
  <si>
    <t xml:space="preserve">1) Single grape variety Grüner Veltliner
2) Single vineyard: From Kamptal: Gaisberg, Käferberg, Lamm or Renner. From Kremstal: Gebling, Gottschelle or Wachtberg </t>
  </si>
  <si>
    <t>Mead</t>
  </si>
  <si>
    <t xml:space="preserve">1) Melomel (mead with added fruit and/or berries)
2) The name of the fruit and/or berries must appear on front label
3) No alcohol added
4) Max. two offers per producer. If more offers are submitted by the same producer, the two lowest priced offers will be assessed, regardless of wholesaler </t>
  </si>
  <si>
    <t>Max 75 cl</t>
  </si>
  <si>
    <t>&lt;300 (price refers to 75 cl)</t>
  </si>
  <si>
    <t>1) Saison, farmhouse ale or similar designation must appear on front label
2) Pale beer
3) No influence of brettanomyces
4) Min. 6 % alcohol on label
5) Only one offer per producer. If more than one offer is submitted by the same producer, the lowest priced offer will be assessed, regardless of wholesaler 
6) If aluminium, the packaging must be included in Norway's deposit system for refundable packaging</t>
  </si>
  <si>
    <t>&lt;90 (price refers to 50 cl)</t>
  </si>
  <si>
    <t>Belgium, France, Switzerland or Norway</t>
  </si>
  <si>
    <t xml:space="preserve">1) Flemish red or Oud bruin as defined by World Beer Cup: http://www.worldbeercup.org/participate/beer-styles/ 
2) Barrel aged
3) Only one offer per brewery. If more than one offer is submitted by the same brewery, the lowest priced offer will be assessed, regardless of wholesaler </t>
  </si>
  <si>
    <t>Max 37,5 cl</t>
  </si>
  <si>
    <t>&lt;130 (price refers to 37,5 cl)</t>
  </si>
  <si>
    <t>Aquavit</t>
  </si>
  <si>
    <t>Norsk Akevitt</t>
  </si>
  <si>
    <t>1) Clear influence of caraway
2) Max. 5 g/l sugar
3) Only one offer per producer. If more than one offer is submitted by the same producer, the lowest priced offer will be assessed, regardless of wholesaler
4) If aluminium or PET, the packaging must be included in Norway's deposit system for refundable packaging</t>
  </si>
  <si>
    <t xml:space="preserve">1) Barrel aged for min. 12 months
2) Clear influence of caraway
3) Max. 5 g/l sugar
4) The packaging must be included in Norway's deposit system for refundable packaging
5) Only one offer per producer. If more than one offer is submitted by the same producer, the lowest priced offer will be assessed, regardless of wholesaler </t>
  </si>
  <si>
    <t>35 cl</t>
  </si>
  <si>
    <t>Liqueur, herbs and spices</t>
  </si>
  <si>
    <t>1) Flavoured with ginger (ginger must appear on front label)
2) Clear influence of ginger
3) Max. 150 g/l sugar 
4) Max. 21,9 % alcohol on label (certificate of analysis must be presented upon purchase)
5) If aluminium or PET, the packaging must be included in Norway's deposit system for refundable packaging</t>
  </si>
  <si>
    <t>&lt;225 (price refers to 50 cl)</t>
  </si>
  <si>
    <t>November</t>
  </si>
  <si>
    <t>Tasmania</t>
  </si>
  <si>
    <t>1) Traditional method
2) Based on min. 90 % Chardonnay and Pinot Noir</t>
  </si>
  <si>
    <t>29.04.2021</t>
  </si>
  <si>
    <t>1) Blanc de Blancs
2) Min. 36 months bottle ageing on lees 
3) One-lot min. 390 bottles</t>
  </si>
  <si>
    <t>New South Wales</t>
  </si>
  <si>
    <t>Hunter Valley</t>
  </si>
  <si>
    <t>1) Single grape variety Semillon
2) Single vineyard/single parcel (name of the vineyard/parcel must appear on label) 
3) No or discreet influence of wood
4) One-lot min. 390 bottles</t>
  </si>
  <si>
    <t>2016 or older</t>
  </si>
  <si>
    <t>Chile</t>
  </si>
  <si>
    <t>DO Secano Interior</t>
  </si>
  <si>
    <t>WO Stellenbosch</t>
  </si>
  <si>
    <t xml:space="preserve">
1) Noble Late Harvest (must appear on label) 
2) Based on min. 60 % Chenin Blanc
3) Min. 120 g/l sugar
4) IPW/WSB Certified (Integrity &amp; Sustainability Certified) 
5) Statement pertaining to Freedom of Association to accompany the offer
</t>
  </si>
  <si>
    <t>37,5 cl or 50 cl</t>
  </si>
  <si>
    <t>&lt;175 (price refers to 37,5 cl)</t>
  </si>
  <si>
    <t>1) Based on 100 % Chenin Blanc 
2) Min. 20 years old vines 
3) Min. 10 % barrel fermented (written confirmation from producer must accompany the offer)
4) Min. 4 months ageing on the lees
5) No or discreet influence of wood
6) IPW/WSB Certified (Integrity &amp; Sustainability Certified)  
7) Statement pertaining to Freedom of Association to accompany the offer</t>
  </si>
  <si>
    <t>&lt;280</t>
  </si>
  <si>
    <t xml:space="preserve">1) Based on min. 40 % Cabernet Franc 
2) IPW/WSB Certified (Integrity &amp; Sustainability Certified)
3) Statement pertaining to Freedom of Association to accompany the offer  </t>
  </si>
  <si>
    <t xml:space="preserve">Champagne </t>
  </si>
  <si>
    <t>AOC/AOP Champagne, AOC/AOP Champagne Premier Cru or AOC/AOP Champagne Grand Cru</t>
  </si>
  <si>
    <t>1) Brut, Brut Nature or Extra Brut
2) Only one offer per producer. If more than one offer is submitted by the same producer, the lowest priced offer will possibly be assessed, regardless of wholesaler</t>
  </si>
  <si>
    <t>&lt;265</t>
  </si>
  <si>
    <t>1) Based on min. 35 % Pinot Noir
2) Brut or Extra Brut
3) Only one offer per producer. If more than one offer is submitted by the same producer, the lowest priced offer will possibly be assessed, regardless of wholesaler</t>
  </si>
  <si>
    <t>AOC/AOP Champagne Premier Cru or AOC/AOP Champagne Grand Cru</t>
  </si>
  <si>
    <t>1) Millésime
2) Possible simultaneous launch of 150 cl bottle if available
3) One-lot min. 390 bottles
4) Possible supplementary one-lot launch in December</t>
  </si>
  <si>
    <t>2008 or 2012</t>
  </si>
  <si>
    <t>&lt;650</t>
  </si>
  <si>
    <t>27.05.2021</t>
  </si>
  <si>
    <t>Jura</t>
  </si>
  <si>
    <t>AOC/AOP Arbois Pupillin Vin Jaune, AOC/AOP Arbois Vin Jaune, AOC/AOP Côtes du Jura Vin Jaune,  AOC/AOP L'Etoile Vin Jaune or AOC/AOP Château-Chalon</t>
  </si>
  <si>
    <t>1) Only one offer per producer. If more than one offer is submitted by the same producer, the lowest priced offer will be assessed, regardless of wholesaler
2) One-lot min. 390 bottles</t>
  </si>
  <si>
    <t>2014 or older</t>
  </si>
  <si>
    <t>62 cl</t>
  </si>
  <si>
    <t>AOC/AOP Chablis Grand Cru</t>
  </si>
  <si>
    <t>1) Single vineyard Les Clos, Vaudésir or Blanchot
2) Min. 30 years old vines
3) No or discreet influence of wood
4) Only one offer per producer. If more than one offer is submitted by the same producer, the lowest priced offer will be assessed, regardless of wholesaler</t>
  </si>
  <si>
    <t xml:space="preserve">AOC/AOP Volnay Premier Cru Santenots </t>
  </si>
  <si>
    <t>1) No or discreet influence of wood
2) One-lot min. 390 bottles
3) Possible supplementary one-lot launch in December</t>
  </si>
  <si>
    <t>&lt;600</t>
  </si>
  <si>
    <t>Bordeaux</t>
  </si>
  <si>
    <t>AOC/AOP Haut-Médoc, AOC/AOP Moulis-en-Médoc, AOC/AOP Listrac-Médoc or AOC/AOP Pessac-Léognan</t>
  </si>
  <si>
    <t>1) The name of the Chateau must appear on front label
2) Based on min. 50 % Cabernet Sauvignon
3) Only one offer per producer. If more than one offer is submitted by the same producer, the lowest priced offer will be assessed, regardless of wholesaler
4) One-lot min. 720 bottles
5) Possible supplementary one-lot launch in December</t>
  </si>
  <si>
    <t>Fortified wine</t>
  </si>
  <si>
    <t>AOC/AOP Banyuls or  AOC/AOP Maury Doux</t>
  </si>
  <si>
    <t>1) Vin Doux Naturel (must appear on label)
2) Based on min. 75 % Grenache Noir
3) Only one offer per producer. If more than one offer is submitted by the same producer, the lowest priced offer will be assessed, regardless of wholesaler</t>
  </si>
  <si>
    <t>&lt;200 (price refers to 37,5 cl)</t>
  </si>
  <si>
    <t>Tuscany</t>
  </si>
  <si>
    <t>DOCG/DOP Brunello di Montalcino</t>
  </si>
  <si>
    <t>1) 100 % of the grapes must come from the Montosoli hill (written confirmation from producer must accompany the offer if "Montosoli" does not appear on label)
2) One-lot min. 120 bottles
3) Purchase as for July, launch in November</t>
  </si>
  <si>
    <t>&lt;1000</t>
  </si>
  <si>
    <t>Port wine</t>
  </si>
  <si>
    <t>Douro</t>
  </si>
  <si>
    <t>DO Porto</t>
  </si>
  <si>
    <t>1) 10 years old Tawny</t>
  </si>
  <si>
    <t>Spain</t>
  </si>
  <si>
    <t>Rioja</t>
  </si>
  <si>
    <t>DOCa Rioja</t>
  </si>
  <si>
    <t>1) Min. 48 months of ageing of which min. 12 months in barrel
2) Style: Traditional, oxidative
3) Only one offer per producer. If more than one offer is submitted by the same producer, the lowest priced offer will be assessed, regardless of wholesaler
4) One-lot min. 390 bottles</t>
  </si>
  <si>
    <t>1) Reserva
2) Samples must be delivered in the original bottle (37,5 cl) and be identical to the product launched
3) Only one offer per producer. If more than one offer is submitted by the same producer, the lowest priced offer will be assessed, regardless of wholesaler</t>
  </si>
  <si>
    <t>37,5 cl</t>
  </si>
  <si>
    <t>&lt;160</t>
  </si>
  <si>
    <t>Murcia</t>
  </si>
  <si>
    <t>DO/DOP Jumilla</t>
  </si>
  <si>
    <t>1) Single grape variety Monastrell (100 %)
2) Organic
3) Style: Youthful fruitiness and juicy mouthfeel
4) Max. 4 g/l sugar 
5) No influence of wood
6)  Only one offer per manufacturer. If more than one offer is submitted from the same manufacturer, the lowest priced offer will be assessed, regardless of wholesaler
7) "Guarantee of Supply" must accompany the offer
8)  Vinmonopolet encourages the use of Nordic recycling icons on packaging https://sortere.no/avfallssymboler</t>
  </si>
  <si>
    <t>Hungary</t>
  </si>
  <si>
    <t>Tokaji</t>
  </si>
  <si>
    <t>Tokaji Edes Szamorodni</t>
  </si>
  <si>
    <t>1) Based on min. 75 % Furmint
2) Only one offer per producer. If more than one offer is submitted by the same producer, the lowest priced offer will be assessed, regardless of wholesaler</t>
  </si>
  <si>
    <t>2017 or older</t>
  </si>
  <si>
    <t>50 cl</t>
  </si>
  <si>
    <t>Tokaji Szaraz Szamorodni</t>
  </si>
  <si>
    <t>1) With influence of flor
2) Only one offer per producer. If more than one offer is submitted by the same producer, the lowest priced offer will be assessed, regardless of wholesaler</t>
  </si>
  <si>
    <t>Sekt g.U.</t>
  </si>
  <si>
    <t>1) Klassik or Reserve
2) Traditional method
3) Based on max. 10 % Riesling or Sauvignon Blanc
4) Extra Brut or Brut Nature</t>
  </si>
  <si>
    <t>1) Based on min. 75 % Blaufränkisch and/or Zweigelt
2) 100 % of the grapes must come from Burgenland and/or Niederösterreich 
3) Biodynamic
4) Spontaneously fermented (written confirmation from producer to be presented upon purchase)</t>
  </si>
  <si>
    <t>Carnuntum DAC</t>
  </si>
  <si>
    <t>1) Ortswein
2) Based on min. 70 % Blaufränkisch
3) No or discreet influence of wood</t>
  </si>
  <si>
    <t>Burgenland</t>
  </si>
  <si>
    <t>1) Pannobile must appear on label
2) Only one offer per producer. If more than one offer is submitted by the same producer, the lowest priced offer will be assessed, regardless of wholesaler 
3) One-lot min. 390 bottles</t>
  </si>
  <si>
    <t>2017 or more recent</t>
  </si>
  <si>
    <t>Norway, Sweden, Denmark or Great Britain</t>
  </si>
  <si>
    <t>1) Imperial Stout or Imperial Porter must appear on label
2) No barrel ageing
3) Max. 12 % alcohol on label
4) Only one offer per producer. If more than one offer is submitted by the same producer, the lowest priced offer will be assessed, regardless of wholesaler 
5) If launched in the basic assortment, the aluminium packaging  must be included in Norway's deposit system for refundable packaging</t>
  </si>
  <si>
    <t>1) Barrel aged porter or stout
2) No additives
3) Max. two offers per producer. If more offers are submitted by the same producer, the two lowest priced offers will be assessed, regardless of wholesaler 
4) One-lot min. 2400 bottles/cans
5) If aluminium, the packaging must be included in Norway's deposit system for refundable packaging</t>
  </si>
  <si>
    <t>33 cl</t>
  </si>
  <si>
    <t xml:space="preserve">&lt;150 </t>
  </si>
  <si>
    <t>Grape spirits</t>
  </si>
  <si>
    <t xml:space="preserve">1) Cognac
2) Barrel aged for min. 10 years
3) No use of boisé or E150
4) Only one offer per producer. If more than one offer is submitted by the same producer, the lowest priced offer will be assessed, regardless of wholesaler </t>
  </si>
  <si>
    <t>70 cl</t>
  </si>
  <si>
    <t>Whisky</t>
  </si>
  <si>
    <t>Scotland</t>
  </si>
  <si>
    <t>Highland or Speyside</t>
  </si>
  <si>
    <t xml:space="preserve">1) Single Malt Whisky
2) Blend made up of whisky aged in barrels previously used for bourbon and sherry (written confirmation from prducer to be presented upon purchase)
3) No wood finishing different from 2)
4) Barrel aged min. 13 years (age statement must appear on front label)
5) No or descreet influence of smoke 
6) Min. 43 % alcohol on label
7) No use of cold filtration or cold stabilization 
8) Only one offer per distillery. If more than one offer is submitted by the same distillery, the lowest priced offer will be assessed, regardless of wholesaler </t>
  </si>
  <si>
    <t>1) Based on min. 80 % malted barley
2) No use of cold filtration or cold stabilization 
3) No use of E150A
4) Only one offer per distillery. If more than one offer is submitted by the same distillery, the lowest priced offer will be assessed, regardless of wholesaler 
5) One-lot min. 390 bottles</t>
  </si>
  <si>
    <t>&lt;900 (price refers to 70 cl)</t>
  </si>
  <si>
    <t>Utvalg</t>
  </si>
  <si>
    <t>Antall spesifikasjoner fordelt på utvalg</t>
  </si>
  <si>
    <t>Totalt antall</t>
  </si>
  <si>
    <t>Andel i %</t>
  </si>
  <si>
    <t>Primærmålgruppe</t>
  </si>
  <si>
    <t>Antall spesifikasjoner fordelt på målgrupper</t>
  </si>
  <si>
    <r>
      <t xml:space="preserve">Opprinnelsesland </t>
    </r>
    <r>
      <rPr>
        <b/>
        <u/>
        <sz val="10"/>
        <color theme="1"/>
        <rFont val="Calibri"/>
        <family val="2"/>
        <scheme val="minor"/>
      </rPr>
      <t xml:space="preserve">svakvin </t>
    </r>
  </si>
  <si>
    <t>Antall spesifikasjoner fordelt på land</t>
  </si>
  <si>
    <t>Opprinnelse</t>
  </si>
  <si>
    <t>Juli</t>
  </si>
  <si>
    <t>Argentina</t>
  </si>
  <si>
    <t>Norge</t>
  </si>
  <si>
    <t>Asia</t>
  </si>
  <si>
    <t>Belgia, UK eller Norge</t>
  </si>
  <si>
    <t>Totalt</t>
  </si>
  <si>
    <t>Argentina, Chile, Bulgaria</t>
  </si>
  <si>
    <t>Ungarn</t>
  </si>
  <si>
    <t>Europa</t>
  </si>
  <si>
    <t>Prognose antall kjøp fordelt på utvalg</t>
  </si>
  <si>
    <t>Frankrike</t>
  </si>
  <si>
    <t>Italia</t>
  </si>
  <si>
    <t>Japan</t>
  </si>
  <si>
    <t>Mexico</t>
  </si>
  <si>
    <t>Bulgaria</t>
  </si>
  <si>
    <t>Moldova</t>
  </si>
  <si>
    <t>Danmark</t>
  </si>
  <si>
    <t>Kategori</t>
  </si>
  <si>
    <t xml:space="preserve">Prognose antall kjøp fordelt på kategori </t>
  </si>
  <si>
    <t>% unike produkter per  kategori</t>
  </si>
  <si>
    <t>Uruguay, Peru, Bolivia</t>
  </si>
  <si>
    <t>Spania</t>
  </si>
  <si>
    <t xml:space="preserve">Norge eller Sverige </t>
  </si>
  <si>
    <t>2 (norm = 10)</t>
  </si>
  <si>
    <t>Sør-Afrika</t>
  </si>
  <si>
    <t>Norge, Sverige, Finland eller Danmark</t>
  </si>
  <si>
    <t>3 (norm = 15)</t>
  </si>
  <si>
    <t>Tyskland</t>
  </si>
  <si>
    <t>Norge, Sverige, Finland, Danmark eller Storbritannia</t>
  </si>
  <si>
    <t>4 (norm = 20)</t>
  </si>
  <si>
    <t>5 (norm = 30)</t>
  </si>
  <si>
    <t>Østerrike</t>
  </si>
  <si>
    <t>Skandinavia</t>
  </si>
  <si>
    <t>6 (norm = 45)</t>
  </si>
  <si>
    <t>Sum</t>
  </si>
  <si>
    <t>Skottland</t>
  </si>
  <si>
    <t>7 (norm = 50)</t>
  </si>
  <si>
    <t>Varetype</t>
  </si>
  <si>
    <t>Antall spesifikasjoner fordelt på varetyper</t>
  </si>
  <si>
    <t>Akevitt</t>
  </si>
  <si>
    <t>Fruktvin</t>
  </si>
  <si>
    <t>Undergjæret</t>
  </si>
  <si>
    <t>Sherry</t>
  </si>
  <si>
    <t>Sake</t>
  </si>
  <si>
    <t>Sider</t>
  </si>
  <si>
    <t>Sterkøl</t>
  </si>
  <si>
    <t>Likør, urter og krydder</t>
  </si>
  <si>
    <r>
      <t xml:space="preserve">1) Based on 100 % apple
2) </t>
    </r>
    <r>
      <rPr>
        <sz val="11"/>
        <rFont val="Calibri"/>
        <family val="2"/>
        <scheme val="minor"/>
      </rPr>
      <t xml:space="preserve">No use of fruit concentrate </t>
    </r>
    <r>
      <rPr>
        <sz val="11"/>
        <color theme="1"/>
        <rFont val="Calibri"/>
        <family val="2"/>
        <scheme val="minor"/>
      </rPr>
      <t xml:space="preserve">(written confirmation from producer to be presented upon purchase)  
3) Max. 20 g/l sugar 
4) Max. 8 % alcohol on label
5) Only one offer per producer. If more than one offer is submitted by the same producer, the lowest priced offer will be assessed, regardless of wholesaler </t>
    </r>
  </si>
  <si>
    <t xml:space="preserve">1) Based on min. 80 % Pinot Noir
2) No influence of wood
3) No use of oak substitutes such as wood staves, wood chips, wood extract or similar (written confirmation from producer to be presented upon purchase)  </t>
  </si>
  <si>
    <t>1) Based on min. 25 % Grenache Blanc
2) Style: Orange wine
3) Min. 15 days maceration on the skins (written confirmation from producer to be presented upon purchase)
4) Only one offer per producer. If more than one offer is submitted by the same producer, the lowest priced offer will be assessed, regardless of wholesaler</t>
  </si>
  <si>
    <t>1) Based on min. 70 % Sauvignon Blanc, Pinot Gris or Malvasia 
2) Style: Orange wine
3) Min. 15 days maceration on the skins (written confirmation from producer to be presented upon purchase)
4) Only one offer per producer. If more than one offer is submitted by the same producer, the lowest priced offer will be assessed, regardless of wholesaler</t>
  </si>
  <si>
    <t>1) Based on min. 90 % Syrah
2) Spontaneously fermented
3) Min. 20 % whole cluster fermentation (written confirmation from producer must accompany the offer) 
4) No or discreet influence of wood
5) Unfiltered (written confirmation from producer to be presented upon purchase) 
6) One-lot min. 390 bottles
7) Wines delivered to this tender cannot be delivered to 202109001</t>
  </si>
  <si>
    <t>1) Based on 100 % Pinot Noir 
2) Spontaneously fermented (written confirmation from producer to be presented upon purchase)
3) Unfiltered (written confirmation from producer to be presented upon purchase) 
4) One-lot min. 390 bottles
5) Wines delivered to this tender cannot be delivered to 202107004</t>
  </si>
  <si>
    <t>1) Single grape variety Shiraz 
2) Max. 4 g/l sugar
3) No or discreet influence of wood  
4) No use of oak substitutes such as wood staves, wood chips, wood extract or similar (written confirmation from producer to be presented upon purchase)
5) WIETA, Fairtrade or Fair for Life (certification must appear on packaging)
6) Only one offer per producer. If more than one offer is submitted by the same producer, the lowest priced offer will be assessed, regardless of wholesaler
7) If launch of PET bottle, the packaging must be included in Norway's deposit system for refundable packaging</t>
  </si>
  <si>
    <t>1) 100 % of the grapes must come from the following municipalities: Érôme, Serves-sur-Rhône, Gervans, Crozes-Hermitage and/or Larnage (written confirmation from producer to be presented upon purchase)
2) Organic
3) No or discreet influence of wood
4) Only one offer per producer. If more than one offer is submitted by the same producer, the lowest priced offer will be assessed, regardless of wholesaler</t>
  </si>
  <si>
    <t>1) No or discreet influence of wood
2) If filtered, only light filtration (written confirmation from producer to be presented upon purchase)
3) Only one offer per producer. If more than one offer is submitted by the same producer, the lowest priced offer will be assessed, regardless of wholesaler</t>
  </si>
  <si>
    <t>1) No use of cultivated yeast (written confirmation from producer to be presented upon purchase)
2) No or discreet influence of wood
3) If filtered, only light filtration (written confirmation from producer to be presented upon purchase)
4) Only one offer per producer. If more than one offer is submitted by the same producer, the lowest priced offer will be assessed, regardless of wholesaler</t>
  </si>
  <si>
    <t>1) Single grape variety Shiraz
2) No use of oak substitutes such as wood staves, wood chips, wood extract or similar (written confirmation from producer to be presented upon purchase)
3) Only one offer per producer. If more than one offer is submitted by the same producer, the lowest priced offer will be assessed, regardless of wholesaler</t>
  </si>
  <si>
    <t>1) Single grape variety País
2) Dry-farmed (written confirmation from producer to be presented upon purchase)
3) No use of cultivated yeast (written confirmation from producer to be presented upon purchase)
4) Min. 25 % whole cluster fermentation (written confirmation from producer to be presented upon purchase)
5) No influence of wood 
6) Only one offer per producer. If more than one offer is submitted by the same producer, the lowest priced offer will be assessed, regardless of wholesaler</t>
  </si>
  <si>
    <t>1) Single grape variety Cinsault
2) Dry-farmed (written confirmation from producer to be presented upon purchase)
3) No use of cultivated yeast (written confirmation from producer to be presented upon purchase)
4) No influence of wood 
5) Only one offer per producer. If more than one offer is submitted by the same producer, the lowest priced offer will be assessed, regardless of wholesaler</t>
  </si>
  <si>
    <r>
      <t>1) Metodo ancestrale (</t>
    </r>
    <r>
      <rPr>
        <sz val="11"/>
        <rFont val="Calibri"/>
        <family val="2"/>
        <scheme val="minor"/>
      </rPr>
      <t>does not need to appear on label</t>
    </r>
    <r>
      <rPr>
        <sz val="11"/>
        <color theme="1"/>
        <rFont val="Calibri"/>
        <family val="2"/>
        <scheme val="minor"/>
      </rPr>
      <t>)
2) Max. 4 g/l sugar</t>
    </r>
  </si>
  <si>
    <t>1) Single grape variety Barbera
2) Style: Youthful fruitiness and juicy mouthfeel
3) Max. 5 g/l sugar 
4) No influence of wood
5) Only one offer per manufacturer. If more than one offer is submitted from the same manufacturer, the lowest priced offer will possibly be assessed, regardless of wholesaler
6) "Guarantee of Supply" must accompany the offer
7) Possible simultaneous launch of 37,5 cl or 50 cl PET bottle, if available
8) The packaging must be included in Norway's deposit system for refundable packaging</t>
  </si>
  <si>
    <t>1) Blend made up by 100 % Grenache, Shiraz and Mourvèdre/Mataro 
2) No influence of wood
3) No influence of oak substitutes such as wood staves, wood chips, wood extract or similar (written confirmation from producer to be presented upon purchase) 
4) Max. 5 g/l sugar
5) Only one offer per producer. If more than one offer is submitted by the same producer, the lowest priced offer will be assessed, regardless of wholesaler
6) Possible simultaneous launch of 75 cl PET bottle if available
7) If launch of PET bottle, the packaging must be included in Norway's deposit system for refundable packaging
8) Vinmonopolet encourages the use of Nordic recycling icons on packaging https://sortere.no/avfallssymboler</t>
  </si>
  <si>
    <t>1) Single grape variety Riesling
2) Grosses Gewächs
3) Single vineyard: From Hochheim: Hölle or Kirchenstück. From Lorchhausen: Seligmacher. From Rüdesheim: Berg Roseneck or Berg Schlossberg
4) One-lot min. 390 bottles</t>
  </si>
  <si>
    <t xml:space="preserve">1) Apple cider
2) Added fruit and/or berries (added fruit and/or berries must appear on front label)
3) Based on 100 % fruit and/or berries, of which apple is min. 70 %
4) Clear influence of apple
5) No use of fruit concentrate (written confirmation from producer to be presented upon purchase)   
6) Max. 20 g/l sugar
7) Only one offer per producer. If more than one offer is submitted by the same producer, the lowest priced offer will be assessed, regardless of wholesaler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</si>
</sst>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sz val="11"/>
      <color theme="0"/>
      <name val="Calibri"/>
      <family val="2"/>
      <scheme val="minor"/>
    </font>
    <font>
      <sz val="11"/>
      <name val="Calibri"/>
      <family val="2"/>
      <scheme val="minor"/>
    </font>
    <font>
      <b/>
      <sz val="11"/>
      <color theme="1"/>
      <name val="Calibri"/>
      <family val="2"/>
      <scheme val="minor"/>
    </font>
    <font>
      <sz val="11"/>
      <color rgb="FFFF0000"/>
      <name val="Calibri"/>
      <family val="2"/>
      <scheme val="minor"/>
    </font>
    <font>
      <sz val="11"/>
      <color rgb="FF000000"/>
      <name val="Calibri"/>
      <family val="2"/>
      <scheme val="minor"/>
    </font>
    <font>
      <sz val="10"/>
      <color rgb="FF000000"/>
      <name val="Calibri"/>
      <family val="2"/>
      <scheme val="minor"/>
    </font>
    <font>
      <b/>
      <sz val="10"/>
      <color rgb="FF000000"/>
      <name val="Calibri"/>
      <family val="2"/>
      <scheme val="minor"/>
    </font>
    <font>
      <b/>
      <sz val="12"/>
      <color theme="1"/>
      <name val="Calibri"/>
      <family val="2"/>
      <scheme val="minor"/>
    </font>
    <font>
      <sz val="9"/>
      <color rgb="FF000000"/>
      <name val="Arial"/>
      <family val="2"/>
    </font>
    <font>
      <sz val="10"/>
      <color theme="1"/>
      <name val="Calibri"/>
      <family val="2"/>
      <scheme val="minor"/>
    </font>
    <font>
      <b/>
      <sz val="10"/>
      <color theme="1"/>
      <name val="Calibri"/>
      <family val="2"/>
      <scheme val="minor"/>
    </font>
    <font>
      <b/>
      <u/>
      <sz val="10"/>
      <color theme="1"/>
      <name val="Calibri"/>
      <family val="2"/>
      <scheme val="minor"/>
    </font>
    <font>
      <sz val="11"/>
      <color theme="1"/>
      <name val="Calibri"/>
      <family val="2"/>
      <scheme val="minor"/>
    </font>
    <font>
      <sz val="8"/>
      <name val="Calibri"/>
      <family val="2"/>
      <scheme val="minor"/>
    </font>
  </fonts>
  <fills count="7">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3" tint="-0.249977111117893"/>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top style="thin">
        <color theme="0"/>
      </top>
      <bottom style="thin">
        <color indexed="64"/>
      </bottom>
      <diagonal/>
    </border>
    <border>
      <left/>
      <right/>
      <top style="thin">
        <color theme="4"/>
      </top>
      <bottom style="double">
        <color theme="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thin">
        <color theme="0"/>
      </left>
      <right style="thin">
        <color indexed="64"/>
      </right>
      <top style="thin">
        <color theme="0"/>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3" fillId="0" borderId="5" applyNumberFormat="0" applyFill="0" applyAlignment="0" applyProtection="0"/>
    <xf numFmtId="9" fontId="13" fillId="0" borderId="0" applyFont="0" applyFill="0" applyBorder="0" applyAlignment="0" applyProtection="0"/>
  </cellStyleXfs>
  <cellXfs count="105">
    <xf numFmtId="0" fontId="0" fillId="0" borderId="0" xfId="0"/>
    <xf numFmtId="49" fontId="0" fillId="0" borderId="1" xfId="0" applyNumberFormat="1" applyBorder="1"/>
    <xf numFmtId="49" fontId="0" fillId="0" borderId="0" xfId="0" applyNumberFormat="1"/>
    <xf numFmtId="49" fontId="7" fillId="0" borderId="0" xfId="0" applyNumberFormat="1" applyFont="1" applyAlignment="1" applyProtection="1">
      <alignment horizontal="center" vertical="center" wrapText="1"/>
      <protection locked="0"/>
    </xf>
    <xf numFmtId="49" fontId="7" fillId="3" borderId="25" xfId="0" applyNumberFormat="1" applyFont="1" applyFill="1" applyBorder="1" applyAlignment="1" applyProtection="1">
      <alignment vertical="center" wrapText="1"/>
      <protection locked="0"/>
    </xf>
    <xf numFmtId="49" fontId="7" fillId="4" borderId="26" xfId="0" applyNumberFormat="1" applyFont="1" applyFill="1" applyBorder="1" applyAlignment="1" applyProtection="1">
      <alignment horizontal="center" vertical="center" wrapText="1" shrinkToFit="1"/>
      <protection locked="0"/>
    </xf>
    <xf numFmtId="49" fontId="10" fillId="0" borderId="0" xfId="0" applyNumberFormat="1" applyFont="1"/>
    <xf numFmtId="49" fontId="11" fillId="3" borderId="25" xfId="0" applyNumberFormat="1" applyFont="1" applyFill="1" applyBorder="1" applyAlignment="1" applyProtection="1">
      <alignment horizontal="center" vertical="center" wrapText="1" shrinkToFit="1"/>
      <protection locked="0"/>
    </xf>
    <xf numFmtId="49" fontId="11" fillId="4" borderId="26" xfId="0" applyNumberFormat="1" applyFont="1" applyFill="1" applyBorder="1" applyAlignment="1" applyProtection="1">
      <alignment horizontal="center" wrapText="1"/>
      <protection locked="0"/>
    </xf>
    <xf numFmtId="49" fontId="11" fillId="3" borderId="27" xfId="0" applyNumberFormat="1" applyFont="1" applyFill="1" applyBorder="1" applyAlignment="1" applyProtection="1">
      <alignment horizontal="center" vertical="center"/>
      <protection locked="0"/>
    </xf>
    <xf numFmtId="49" fontId="0" fillId="0" borderId="0" xfId="0" applyNumberFormat="1" applyAlignment="1">
      <alignment horizontal="center"/>
    </xf>
    <xf numFmtId="49" fontId="7" fillId="3" borderId="1" xfId="0" applyNumberFormat="1" applyFont="1" applyFill="1" applyBorder="1" applyAlignment="1" applyProtection="1">
      <alignment horizontal="center" vertical="top" wrapText="1"/>
      <protection locked="0"/>
    </xf>
    <xf numFmtId="49" fontId="0" fillId="0" borderId="20" xfId="0" applyNumberFormat="1" applyBorder="1"/>
    <xf numFmtId="49" fontId="5" fillId="0" borderId="1" xfId="0" applyNumberFormat="1" applyFont="1" applyBorder="1" applyAlignment="1">
      <alignment horizontal="center" vertical="top" wrapText="1"/>
    </xf>
    <xf numFmtId="49" fontId="5" fillId="0" borderId="21" xfId="0" applyNumberFormat="1" applyFont="1" applyBorder="1" applyAlignment="1">
      <alignment horizontal="center" vertical="top" wrapText="1"/>
    </xf>
    <xf numFmtId="49" fontId="0" fillId="0" borderId="20" xfId="0" applyNumberFormat="1" applyBorder="1" applyProtection="1">
      <protection locked="0"/>
    </xf>
    <xf numFmtId="49" fontId="0" fillId="0" borderId="1" xfId="0" applyNumberFormat="1" applyBorder="1" applyAlignment="1">
      <alignment horizontal="center"/>
    </xf>
    <xf numFmtId="49" fontId="6" fillId="0" borderId="20" xfId="0" applyNumberFormat="1" applyFont="1" applyBorder="1" applyAlignment="1">
      <alignment horizontal="justify" vertical="top" wrapText="1"/>
    </xf>
    <xf numFmtId="49" fontId="6" fillId="0" borderId="1" xfId="0" applyNumberFormat="1" applyFont="1" applyBorder="1" applyAlignment="1">
      <alignment horizontal="center" vertical="top" wrapText="1"/>
    </xf>
    <xf numFmtId="49" fontId="5" fillId="0" borderId="0" xfId="0" applyNumberFormat="1" applyFont="1" applyAlignment="1">
      <alignment horizontal="right" vertical="top" wrapText="1"/>
    </xf>
    <xf numFmtId="49" fontId="6" fillId="0" borderId="23" xfId="0" applyNumberFormat="1" applyFont="1" applyBorder="1" applyAlignment="1">
      <alignment horizontal="justify" vertical="top" wrapText="1"/>
    </xf>
    <xf numFmtId="49" fontId="6" fillId="0" borderId="8" xfId="0" applyNumberFormat="1" applyFont="1" applyBorder="1" applyAlignment="1">
      <alignment horizontal="center" wrapText="1"/>
    </xf>
    <xf numFmtId="49" fontId="6" fillId="0" borderId="8" xfId="0" applyNumberFormat="1" applyFont="1" applyBorder="1" applyAlignment="1">
      <alignment horizontal="center" vertical="top" wrapText="1"/>
    </xf>
    <xf numFmtId="49" fontId="5" fillId="0" borderId="24" xfId="0" applyNumberFormat="1" applyFont="1" applyBorder="1" applyAlignment="1">
      <alignment horizontal="center" vertical="top" wrapText="1"/>
    </xf>
    <xf numFmtId="49" fontId="3" fillId="2" borderId="9" xfId="1" applyNumberFormat="1" applyFill="1" applyBorder="1" applyAlignment="1">
      <alignment horizontal="justify" vertical="top" wrapText="1"/>
    </xf>
    <xf numFmtId="49" fontId="3" fillId="2" borderId="10" xfId="1" applyNumberFormat="1" applyFill="1" applyBorder="1" applyAlignment="1">
      <alignment horizontal="center" vertical="top" wrapText="1"/>
    </xf>
    <xf numFmtId="49" fontId="3" fillId="2" borderId="11" xfId="1" applyNumberFormat="1" applyFill="1" applyBorder="1" applyAlignment="1">
      <alignment horizontal="center" vertical="top" wrapText="1"/>
    </xf>
    <xf numFmtId="49" fontId="3" fillId="0" borderId="0" xfId="1" applyNumberFormat="1" applyBorder="1" applyAlignment="1">
      <alignment horizontal="right" vertical="top" wrapText="1"/>
    </xf>
    <xf numFmtId="49" fontId="0" fillId="0" borderId="0" xfId="0" applyNumberFormat="1" applyAlignment="1">
      <alignment horizontal="left"/>
    </xf>
    <xf numFmtId="49" fontId="6" fillId="0" borderId="23" xfId="0" applyNumberFormat="1" applyFont="1" applyBorder="1" applyAlignment="1">
      <alignment horizontal="justify" wrapText="1"/>
    </xf>
    <xf numFmtId="49" fontId="8" fillId="0" borderId="0" xfId="0" applyNumberFormat="1" applyFont="1"/>
    <xf numFmtId="49" fontId="5" fillId="0" borderId="20" xfId="0" applyNumberFormat="1" applyFont="1" applyBorder="1" applyAlignment="1" applyProtection="1">
      <alignment horizontal="left" vertical="top" wrapText="1"/>
      <protection locked="0"/>
    </xf>
    <xf numFmtId="49" fontId="0" fillId="0" borderId="20" xfId="0" applyNumberFormat="1" applyBorder="1" applyAlignment="1">
      <alignment horizontal="left"/>
    </xf>
    <xf numFmtId="49" fontId="9" fillId="0" borderId="1" xfId="0" applyNumberFormat="1" applyFont="1" applyBorder="1" applyAlignment="1">
      <alignment horizontal="center"/>
    </xf>
    <xf numFmtId="49" fontId="5" fillId="0" borderId="0" xfId="0" applyNumberFormat="1" applyFont="1" applyAlignment="1">
      <alignment horizontal="center" vertical="top" wrapText="1"/>
    </xf>
    <xf numFmtId="49" fontId="0" fillId="0" borderId="0" xfId="0" applyNumberFormat="1" applyAlignment="1">
      <alignment horizontal="right"/>
    </xf>
    <xf numFmtId="49" fontId="0" fillId="0" borderId="29" xfId="0" applyNumberFormat="1" applyBorder="1" applyProtection="1">
      <protection locked="0"/>
    </xf>
    <xf numFmtId="49" fontId="0" fillId="0" borderId="20" xfId="0" applyNumberFormat="1" applyBorder="1" applyAlignment="1" applyProtection="1">
      <alignment shrinkToFit="1"/>
      <protection locked="0"/>
    </xf>
    <xf numFmtId="49" fontId="0" fillId="0" borderId="23" xfId="0" applyNumberFormat="1" applyBorder="1" applyAlignment="1">
      <alignment horizontal="left"/>
    </xf>
    <xf numFmtId="49" fontId="9" fillId="0" borderId="8" xfId="0" applyNumberFormat="1" applyFont="1" applyBorder="1" applyAlignment="1">
      <alignment horizontal="center"/>
    </xf>
    <xf numFmtId="49" fontId="3" fillId="2" borderId="9" xfId="0" applyNumberFormat="1" applyFont="1" applyFill="1" applyBorder="1" applyProtection="1">
      <protection locked="0"/>
    </xf>
    <xf numFmtId="49" fontId="3" fillId="2" borderId="10" xfId="0" applyNumberFormat="1" applyFont="1" applyFill="1" applyBorder="1" applyAlignment="1">
      <alignment horizontal="center"/>
    </xf>
    <xf numFmtId="49" fontId="0" fillId="0" borderId="22" xfId="0" applyNumberFormat="1" applyBorder="1" applyAlignment="1">
      <alignment horizontal="left"/>
    </xf>
    <xf numFmtId="49" fontId="9" fillId="0" borderId="6" xfId="0" applyNumberFormat="1" applyFont="1" applyBorder="1" applyAlignment="1">
      <alignment horizontal="center"/>
    </xf>
    <xf numFmtId="49" fontId="0" fillId="0" borderId="6" xfId="0" applyNumberFormat="1" applyBorder="1"/>
    <xf numFmtId="49" fontId="5" fillId="0" borderId="28" xfId="0" applyNumberFormat="1" applyFont="1" applyBorder="1" applyAlignment="1">
      <alignment horizontal="center" vertical="top" wrapText="1"/>
    </xf>
    <xf numFmtId="49" fontId="5" fillId="0" borderId="20" xfId="0" applyNumberFormat="1" applyFont="1" applyBorder="1" applyAlignment="1">
      <alignment horizontal="justify" vertical="top" wrapText="1"/>
    </xf>
    <xf numFmtId="49" fontId="0" fillId="0" borderId="23" xfId="0" applyNumberFormat="1" applyBorder="1"/>
    <xf numFmtId="49" fontId="0" fillId="0" borderId="8" xfId="0" applyNumberFormat="1" applyBorder="1" applyAlignment="1">
      <alignment horizontal="center"/>
    </xf>
    <xf numFmtId="49" fontId="3" fillId="2" borderId="9" xfId="0" applyNumberFormat="1" applyFont="1" applyFill="1" applyBorder="1" applyAlignment="1" applyProtection="1">
      <alignment horizontal="center"/>
      <protection locked="0"/>
    </xf>
    <xf numFmtId="49" fontId="2" fillId="0" borderId="20" xfId="0" applyNumberFormat="1" applyFont="1" applyBorder="1" applyAlignment="1">
      <alignment horizontal="justify" vertical="top" wrapText="1"/>
    </xf>
    <xf numFmtId="49" fontId="5" fillId="0" borderId="0" xfId="0" applyNumberFormat="1" applyFont="1" applyBorder="1" applyAlignment="1">
      <alignment horizontal="justify" vertical="top" wrapText="1"/>
    </xf>
    <xf numFmtId="49" fontId="0" fillId="0" borderId="0" xfId="0" applyNumberFormat="1" applyProtection="1">
      <protection locked="0"/>
    </xf>
    <xf numFmtId="9" fontId="0" fillId="0" borderId="21" xfId="2" applyFont="1" applyBorder="1" applyAlignment="1">
      <alignment horizontal="center"/>
    </xf>
    <xf numFmtId="9" fontId="0" fillId="0" borderId="24" xfId="2" applyFont="1" applyBorder="1" applyAlignment="1">
      <alignment horizontal="center"/>
    </xf>
    <xf numFmtId="9" fontId="3" fillId="2" borderId="30" xfId="2" applyFont="1" applyFill="1" applyBorder="1" applyAlignment="1" applyProtection="1">
      <alignment horizontal="center"/>
      <protection locked="0"/>
    </xf>
    <xf numFmtId="9" fontId="5" fillId="0" borderId="21" xfId="2" applyFont="1" applyBorder="1" applyAlignment="1">
      <alignment horizontal="center" vertical="top" wrapText="1"/>
    </xf>
    <xf numFmtId="9" fontId="5" fillId="0" borderId="24" xfId="2" applyFont="1" applyBorder="1" applyAlignment="1">
      <alignment horizontal="center" vertical="top" wrapText="1"/>
    </xf>
    <xf numFmtId="9" fontId="3" fillId="2" borderId="11" xfId="2" applyFont="1" applyFill="1" applyBorder="1" applyAlignment="1">
      <alignment horizontal="center" vertical="top" wrapText="1"/>
    </xf>
    <xf numFmtId="49" fontId="0" fillId="0" borderId="0" xfId="0" applyNumberFormat="1" applyFont="1" applyFill="1" applyBorder="1"/>
    <xf numFmtId="49" fontId="2" fillId="0" borderId="0" xfId="0" applyNumberFormat="1" applyFont="1" applyFill="1" applyBorder="1"/>
    <xf numFmtId="49" fontId="2" fillId="0" borderId="0" xfId="0" applyNumberFormat="1" applyFont="1" applyFill="1" applyBorder="1" applyAlignment="1">
      <alignment vertical="center"/>
    </xf>
    <xf numFmtId="49" fontId="1" fillId="0" borderId="0" xfId="0" applyNumberFormat="1" applyFont="1" applyFill="1" applyBorder="1" applyAlignment="1">
      <alignment horizontal="center" vertical="center"/>
    </xf>
    <xf numFmtId="49" fontId="7" fillId="3" borderId="27" xfId="0" applyNumberFormat="1" applyFont="1" applyFill="1" applyBorder="1" applyAlignment="1" applyProtection="1">
      <alignment horizontal="center" vertical="center" wrapText="1"/>
      <protection locked="0"/>
    </xf>
    <xf numFmtId="49" fontId="7" fillId="3" borderId="16" xfId="0" applyNumberFormat="1" applyFont="1" applyFill="1" applyBorder="1" applyAlignment="1" applyProtection="1">
      <alignment horizontal="center" vertical="center" wrapText="1"/>
      <protection locked="0"/>
    </xf>
    <xf numFmtId="49" fontId="7" fillId="3" borderId="7" xfId="0" applyNumberFormat="1" applyFont="1" applyFill="1" applyBorder="1" applyAlignment="1" applyProtection="1">
      <alignment horizontal="center" vertical="center" wrapText="1"/>
      <protection locked="0"/>
    </xf>
    <xf numFmtId="49" fontId="7" fillId="3" borderId="12" xfId="0" applyNumberFormat="1" applyFont="1" applyFill="1" applyBorder="1" applyAlignment="1" applyProtection="1">
      <alignment horizontal="left" vertical="center" wrapText="1"/>
      <protection locked="0"/>
    </xf>
    <xf numFmtId="49" fontId="7" fillId="3" borderId="18" xfId="0" applyNumberFormat="1" applyFont="1" applyFill="1" applyBorder="1" applyAlignment="1" applyProtection="1">
      <alignment horizontal="left" vertical="center" wrapText="1"/>
      <protection locked="0"/>
    </xf>
    <xf numFmtId="49" fontId="7" fillId="3" borderId="27" xfId="0" applyNumberFormat="1" applyFont="1" applyFill="1" applyBorder="1" applyAlignment="1" applyProtection="1">
      <alignment horizontal="center" vertical="center" wrapText="1"/>
      <protection locked="0"/>
    </xf>
    <xf numFmtId="49" fontId="7" fillId="3" borderId="21" xfId="0" applyNumberFormat="1" applyFont="1" applyFill="1" applyBorder="1" applyAlignment="1" applyProtection="1">
      <alignment horizontal="center" vertical="center" wrapText="1"/>
      <protection locked="0"/>
    </xf>
    <xf numFmtId="49" fontId="7" fillId="3" borderId="25" xfId="0" applyNumberFormat="1" applyFont="1" applyFill="1" applyBorder="1" applyAlignment="1" applyProtection="1">
      <alignment horizontal="left" vertical="center" wrapText="1"/>
      <protection locked="0"/>
    </xf>
    <xf numFmtId="49" fontId="7" fillId="3" borderId="20" xfId="0" applyNumberFormat="1" applyFont="1" applyFill="1" applyBorder="1" applyAlignment="1" applyProtection="1">
      <alignment horizontal="left" vertical="center" wrapText="1"/>
      <protection locked="0"/>
    </xf>
    <xf numFmtId="49" fontId="7" fillId="3" borderId="17" xfId="0" applyNumberFormat="1" applyFont="1" applyFill="1" applyBorder="1" applyAlignment="1" applyProtection="1">
      <alignment horizontal="center" vertical="center" wrapText="1"/>
      <protection locked="0"/>
    </xf>
    <xf numFmtId="49" fontId="7" fillId="3" borderId="19" xfId="0" applyNumberFormat="1" applyFont="1" applyFill="1" applyBorder="1" applyAlignment="1" applyProtection="1">
      <alignment horizontal="center" vertical="center" wrapText="1"/>
      <protection locked="0"/>
    </xf>
    <xf numFmtId="49" fontId="7" fillId="3" borderId="16" xfId="0" applyNumberFormat="1" applyFont="1" applyFill="1" applyBorder="1" applyAlignment="1" applyProtection="1">
      <alignment horizontal="center" vertical="center" wrapText="1"/>
      <protection locked="0"/>
    </xf>
    <xf numFmtId="49" fontId="7" fillId="3" borderId="7" xfId="0" applyNumberFormat="1" applyFont="1" applyFill="1" applyBorder="1" applyAlignment="1" applyProtection="1">
      <alignment horizontal="center" vertical="center" wrapText="1"/>
      <protection locked="0"/>
    </xf>
    <xf numFmtId="49" fontId="7" fillId="4" borderId="13" xfId="0" applyNumberFormat="1" applyFont="1" applyFill="1" applyBorder="1" applyAlignment="1" applyProtection="1">
      <alignment horizontal="center" vertical="center" wrapText="1"/>
      <protection locked="0"/>
    </xf>
    <xf numFmtId="49" fontId="0" fillId="0" borderId="14" xfId="0" applyNumberFormat="1" applyBorder="1" applyAlignment="1">
      <alignment horizontal="center" vertical="center" wrapText="1"/>
    </xf>
    <xf numFmtId="49" fontId="0" fillId="0" borderId="15" xfId="0" applyNumberFormat="1" applyBorder="1" applyAlignment="1">
      <alignment horizontal="center" vertical="center" wrapText="1"/>
    </xf>
    <xf numFmtId="49" fontId="7" fillId="4" borderId="14" xfId="0" applyNumberFormat="1" applyFont="1" applyFill="1" applyBorder="1" applyAlignment="1" applyProtection="1">
      <alignment horizontal="center" vertical="center" wrapText="1"/>
      <protection locked="0"/>
    </xf>
    <xf numFmtId="49" fontId="7" fillId="4" borderId="15" xfId="0" applyNumberFormat="1" applyFont="1" applyFill="1" applyBorder="1" applyAlignment="1" applyProtection="1">
      <alignment horizontal="center" vertical="center" wrapText="1"/>
      <protection locked="0"/>
    </xf>
    <xf numFmtId="49" fontId="7" fillId="3" borderId="26" xfId="0" applyNumberFormat="1" applyFont="1" applyFill="1" applyBorder="1" applyAlignment="1" applyProtection="1">
      <alignment horizontal="center" vertical="center" wrapText="1"/>
      <protection locked="0"/>
    </xf>
    <xf numFmtId="49" fontId="7" fillId="3" borderId="1" xfId="0" applyNumberFormat="1" applyFont="1" applyFill="1" applyBorder="1" applyAlignment="1" applyProtection="1">
      <alignment horizontal="center" vertical="center" wrapText="1"/>
      <protection locked="0"/>
    </xf>
    <xf numFmtId="49" fontId="2" fillId="5" borderId="1" xfId="0" applyNumberFormat="1" applyFont="1" applyFill="1" applyBorder="1" applyAlignment="1">
      <alignment horizontal="left" vertical="center" wrapText="1"/>
    </xf>
    <xf numFmtId="0" fontId="2" fillId="5" borderId="1" xfId="0" applyFont="1" applyFill="1" applyBorder="1" applyAlignment="1">
      <alignment horizontal="left" vertical="center" wrapText="1"/>
    </xf>
    <xf numFmtId="49" fontId="0" fillId="5" borderId="1" xfId="0" applyNumberFormat="1" applyFill="1" applyBorder="1" applyAlignment="1">
      <alignment horizontal="left" vertical="center" wrapText="1"/>
    </xf>
    <xf numFmtId="49" fontId="0" fillId="5" borderId="1" xfId="0" quotePrefix="1" applyNumberFormat="1" applyFill="1" applyBorder="1" applyAlignment="1">
      <alignment horizontal="left" vertical="center" wrapText="1"/>
    </xf>
    <xf numFmtId="0" fontId="2" fillId="5" borderId="1" xfId="0" applyNumberFormat="1" applyFont="1" applyFill="1" applyBorder="1" applyAlignment="1">
      <alignment horizontal="left" vertical="center" wrapText="1"/>
    </xf>
    <xf numFmtId="49" fontId="2" fillId="5" borderId="1" xfId="0" quotePrefix="1" applyNumberFormat="1" applyFont="1" applyFill="1" applyBorder="1" applyAlignment="1">
      <alignment horizontal="left" vertical="center" wrapText="1"/>
    </xf>
    <xf numFmtId="49" fontId="4" fillId="5" borderId="1" xfId="0" quotePrefix="1" applyNumberFormat="1" applyFont="1" applyFill="1" applyBorder="1" applyAlignment="1">
      <alignment horizontal="left" vertical="center" wrapText="1"/>
    </xf>
    <xf numFmtId="49" fontId="2" fillId="5" borderId="1" xfId="0" applyNumberFormat="1" applyFont="1" applyFill="1" applyBorder="1" applyAlignment="1">
      <alignment horizontal="center" vertical="center" wrapText="1"/>
    </xf>
    <xf numFmtId="2" fontId="0" fillId="5" borderId="1" xfId="0" applyNumberFormat="1" applyFill="1" applyBorder="1" applyAlignment="1">
      <alignment horizontal="left" vertical="center" wrapText="1"/>
    </xf>
    <xf numFmtId="2" fontId="0" fillId="5" borderId="1" xfId="0" quotePrefix="1" applyNumberFormat="1" applyFill="1" applyBorder="1" applyAlignment="1">
      <alignment horizontal="left" vertical="center" wrapText="1"/>
    </xf>
    <xf numFmtId="2" fontId="2" fillId="5" borderId="1" xfId="0" applyNumberFormat="1" applyFont="1" applyFill="1" applyBorder="1" applyAlignment="1">
      <alignment horizontal="left" vertical="center" wrapText="1"/>
    </xf>
    <xf numFmtId="0" fontId="0" fillId="5" borderId="1" xfId="0" applyFill="1" applyBorder="1" applyAlignment="1">
      <alignment horizontal="left" vertical="center" wrapText="1"/>
    </xf>
    <xf numFmtId="0" fontId="0" fillId="5" borderId="1" xfId="0" quotePrefix="1" applyNumberFormat="1" applyFill="1" applyBorder="1" applyAlignment="1">
      <alignment horizontal="left" vertical="center" wrapText="1"/>
    </xf>
    <xf numFmtId="0" fontId="2" fillId="5" borderId="1" xfId="0" quotePrefix="1" applyFont="1" applyFill="1" applyBorder="1" applyAlignment="1">
      <alignment horizontal="left" vertical="center" wrapText="1"/>
    </xf>
    <xf numFmtId="49" fontId="1" fillId="6" borderId="1" xfId="0" applyNumberFormat="1" applyFont="1" applyFill="1" applyBorder="1" applyAlignment="1">
      <alignment horizontal="center" vertical="center"/>
    </xf>
    <xf numFmtId="49" fontId="1" fillId="6" borderId="2" xfId="0" applyNumberFormat="1" applyFont="1" applyFill="1" applyBorder="1" applyAlignment="1">
      <alignment horizontal="center" vertical="center" wrapText="1"/>
    </xf>
    <xf numFmtId="49" fontId="1" fillId="6" borderId="3" xfId="0" applyNumberFormat="1" applyFont="1" applyFill="1" applyBorder="1" applyAlignment="1">
      <alignment horizontal="center" vertical="center" wrapText="1"/>
    </xf>
    <xf numFmtId="49" fontId="1" fillId="6" borderId="4" xfId="0" applyNumberFormat="1" applyFont="1" applyFill="1" applyBorder="1" applyAlignment="1">
      <alignment horizontal="center" vertical="center" wrapText="1"/>
    </xf>
    <xf numFmtId="49" fontId="1" fillId="6" borderId="31" xfId="0" applyNumberFormat="1" applyFont="1" applyFill="1" applyBorder="1" applyAlignment="1">
      <alignment horizontal="center" vertical="center"/>
    </xf>
    <xf numFmtId="49" fontId="1" fillId="6" borderId="32" xfId="0" applyNumberFormat="1" applyFont="1" applyFill="1" applyBorder="1" applyAlignment="1">
      <alignment horizontal="center" vertical="center" wrapText="1"/>
    </xf>
    <xf numFmtId="49" fontId="1" fillId="6" borderId="33" xfId="0" applyNumberFormat="1" applyFont="1" applyFill="1" applyBorder="1" applyAlignment="1">
      <alignment horizontal="center" vertical="center" wrapText="1"/>
    </xf>
    <xf numFmtId="49" fontId="1" fillId="6" borderId="1" xfId="0" applyNumberFormat="1" applyFont="1" applyFill="1" applyBorder="1" applyAlignment="1">
      <alignment horizontal="center" vertical="center" wrapText="1"/>
    </xf>
  </cellXfs>
  <cellStyles count="3">
    <cellStyle name="Normal" xfId="0" builtinId="0"/>
    <cellStyle name="Procent" xfId="2" builtinId="5"/>
    <cellStyle name="Summa" xfId="1" builtinId="25"/>
  </cellStyles>
  <dxfs count="0"/>
  <tableStyles count="0" defaultTableStyle="TableStyleMedium9" defaultPivotStyle="PivotStyleLight16"/>
  <colors>
    <mruColors>
      <color rgb="FFFFFF99"/>
      <color rgb="FFC0C0C0"/>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vmp.sharepoint.com/Innkj&#248;p%20og%20Vareforsyning/Felles/Kj&#248;p%20og%20kategori%20basis%20og%20parti/Lanseringsplaner/Lanseringsplan%202017-1%20INTERNT%20ARBEIDSDOKUMEN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esifikasjoner"/>
      <sheetName val="Lister"/>
      <sheetName val="Forklaringsmodell"/>
      <sheetName val="Oppsummering"/>
      <sheetName val="Kvalitetskriterier"/>
      <sheetName val="Terminologi"/>
      <sheetName val="Kategorisering av sødme"/>
    </sheetNames>
    <sheetDataSet>
      <sheetData sheetId="0"/>
      <sheetData sheetId="1">
        <row r="2">
          <cell r="A2" t="str">
            <v>Januar</v>
          </cell>
        </row>
        <row r="3">
          <cell r="A3" t="str">
            <v>Mars</v>
          </cell>
        </row>
        <row r="4">
          <cell r="A4" t="str">
            <v>Mai</v>
          </cell>
        </row>
        <row r="5">
          <cell r="A5" t="str">
            <v>Juli</v>
          </cell>
        </row>
        <row r="6">
          <cell r="A6" t="str">
            <v>September</v>
          </cell>
        </row>
        <row r="7">
          <cell r="A7" t="str">
            <v>November</v>
          </cell>
        </row>
      </sheetData>
      <sheetData sheetId="2"/>
      <sheetData sheetId="3"/>
      <sheetData sheetId="4"/>
      <sheetData sheetId="5"/>
      <sheetData sheetId="6"/>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9.bin"/><Relationship Id="rId3" Type="http://schemas.openxmlformats.org/officeDocument/2006/relationships/printerSettings" Target="../printerSettings/printerSettings4.bin"/><Relationship Id="rId7" Type="http://schemas.openxmlformats.org/officeDocument/2006/relationships/printerSettings" Target="../printerSettings/printerSettings8.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6" Type="http://schemas.openxmlformats.org/officeDocument/2006/relationships/printerSettings" Target="../printerSettings/printerSettings7.bin"/><Relationship Id="rId5" Type="http://schemas.openxmlformats.org/officeDocument/2006/relationships/printerSettings" Target="../printerSettings/printerSettings6.bin"/><Relationship Id="rId10" Type="http://schemas.openxmlformats.org/officeDocument/2006/relationships/customProperty" Target="../customProperty2.bin"/><Relationship Id="rId4" Type="http://schemas.openxmlformats.org/officeDocument/2006/relationships/printerSettings" Target="../printerSettings/printerSettings5.bin"/><Relationship Id="rId9"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C00000"/>
  </sheetPr>
  <dimension ref="A1:AJ102"/>
  <sheetViews>
    <sheetView tabSelected="1" zoomScale="90" zoomScaleNormal="90" workbookViewId="0">
      <pane ySplit="1" topLeftCell="A2" activePane="bottomLeft" state="frozen"/>
      <selection activeCell="J1" sqref="J1"/>
      <selection pane="bottomLeft" activeCell="K4" sqref="K4"/>
    </sheetView>
  </sheetViews>
  <sheetFormatPr baseColWidth="10" defaultColWidth="11.5" defaultRowHeight="15" x14ac:dyDescent="0.2"/>
  <cols>
    <col min="1" max="1" width="12.83203125" style="59" customWidth="1"/>
    <col min="2" max="3" width="11.5" style="59" customWidth="1"/>
    <col min="4" max="4" width="23.83203125" style="59" customWidth="1"/>
    <col min="5" max="5" width="15.83203125" style="59" customWidth="1"/>
    <col min="6" max="6" width="19.1640625" style="59" customWidth="1"/>
    <col min="7" max="7" width="12.5" style="59" bestFit="1" customWidth="1"/>
    <col min="8" max="8" width="23.83203125" style="59" customWidth="1"/>
    <col min="9" max="9" width="93.5" style="59" customWidth="1"/>
    <col min="10" max="10" width="14.83203125" style="59" customWidth="1"/>
    <col min="11" max="11" width="20.5" style="59" customWidth="1"/>
    <col min="12" max="12" width="10.5" style="59" bestFit="1" customWidth="1"/>
    <col min="13" max="13" width="18.1640625" style="59" customWidth="1"/>
    <col min="14" max="14" width="16.83203125" style="59" customWidth="1"/>
    <col min="15" max="15" width="12" style="59" bestFit="1" customWidth="1"/>
    <col min="16" max="16" width="18.1640625" style="59" customWidth="1"/>
    <col min="17" max="17" width="19.5" style="59" customWidth="1"/>
    <col min="18" max="18" width="19.83203125" style="59" customWidth="1"/>
    <col min="19" max="16384" width="11.5" style="59"/>
  </cols>
  <sheetData>
    <row r="1" spans="1:18" s="62" customFormat="1" ht="60.75" customHeight="1" x14ac:dyDescent="0.2">
      <c r="A1" s="97" t="s">
        <v>0</v>
      </c>
      <c r="B1" s="97" t="s">
        <v>1</v>
      </c>
      <c r="C1" s="98" t="s">
        <v>2</v>
      </c>
      <c r="D1" s="99" t="s">
        <v>3</v>
      </c>
      <c r="E1" s="99" t="s">
        <v>4</v>
      </c>
      <c r="F1" s="99" t="s">
        <v>5</v>
      </c>
      <c r="G1" s="99" t="s">
        <v>6</v>
      </c>
      <c r="H1" s="99" t="s">
        <v>7</v>
      </c>
      <c r="I1" s="99" t="s">
        <v>8</v>
      </c>
      <c r="J1" s="99" t="s">
        <v>9</v>
      </c>
      <c r="K1" s="99" t="s">
        <v>10</v>
      </c>
      <c r="L1" s="99" t="s">
        <v>11</v>
      </c>
      <c r="M1" s="99" t="s">
        <v>12</v>
      </c>
      <c r="N1" s="100" t="s">
        <v>13</v>
      </c>
      <c r="O1" s="101" t="s">
        <v>14</v>
      </c>
      <c r="P1" s="102" t="s">
        <v>15</v>
      </c>
      <c r="Q1" s="103"/>
      <c r="R1" s="104" t="s">
        <v>16</v>
      </c>
    </row>
    <row r="2" spans="1:18" ht="64" x14ac:dyDescent="0.2">
      <c r="A2" s="83" t="s">
        <v>17</v>
      </c>
      <c r="B2" s="84">
        <v>202107001</v>
      </c>
      <c r="C2" s="85" t="s">
        <v>18</v>
      </c>
      <c r="D2" s="85" t="s">
        <v>19</v>
      </c>
      <c r="E2" s="85" t="s">
        <v>20</v>
      </c>
      <c r="F2" s="85" t="s">
        <v>21</v>
      </c>
      <c r="G2" s="86"/>
      <c r="H2" s="86"/>
      <c r="I2" s="86" t="s">
        <v>22</v>
      </c>
      <c r="J2" s="84"/>
      <c r="K2" s="85" t="s">
        <v>23</v>
      </c>
      <c r="L2" s="85" t="s">
        <v>24</v>
      </c>
      <c r="M2" s="85" t="s">
        <v>25</v>
      </c>
      <c r="N2" s="85" t="s">
        <v>26</v>
      </c>
      <c r="O2" s="83" t="s">
        <v>27</v>
      </c>
      <c r="P2" s="83" t="s">
        <v>28</v>
      </c>
      <c r="Q2" s="83" t="s">
        <v>29</v>
      </c>
      <c r="R2" s="83" t="s">
        <v>30</v>
      </c>
    </row>
    <row r="3" spans="1:18" ht="48" x14ac:dyDescent="0.2">
      <c r="A3" s="83" t="s">
        <v>184</v>
      </c>
      <c r="B3" s="87">
        <v>202109001</v>
      </c>
      <c r="C3" s="85" t="s">
        <v>18</v>
      </c>
      <c r="D3" s="85" t="s">
        <v>41</v>
      </c>
      <c r="E3" s="85" t="s">
        <v>20</v>
      </c>
      <c r="F3" s="85" t="s">
        <v>185</v>
      </c>
      <c r="G3" s="86"/>
      <c r="H3" s="86" t="s">
        <v>186</v>
      </c>
      <c r="I3" s="88" t="s">
        <v>187</v>
      </c>
      <c r="J3" s="83" t="s">
        <v>44</v>
      </c>
      <c r="K3" s="85" t="s">
        <v>23</v>
      </c>
      <c r="L3" s="85" t="s">
        <v>24</v>
      </c>
      <c r="M3" s="85" t="s">
        <v>40</v>
      </c>
      <c r="N3" s="85" t="s">
        <v>26</v>
      </c>
      <c r="O3" s="83" t="s">
        <v>188</v>
      </c>
      <c r="P3" s="83" t="s">
        <v>29</v>
      </c>
      <c r="Q3" s="83" t="s">
        <v>28</v>
      </c>
      <c r="R3" s="83" t="s">
        <v>35</v>
      </c>
    </row>
    <row r="4" spans="1:18" ht="112" x14ac:dyDescent="0.2">
      <c r="A4" s="83" t="s">
        <v>184</v>
      </c>
      <c r="B4" s="84">
        <v>202109002</v>
      </c>
      <c r="C4" s="85" t="s">
        <v>18</v>
      </c>
      <c r="D4" s="85" t="s">
        <v>41</v>
      </c>
      <c r="E4" s="85" t="s">
        <v>20</v>
      </c>
      <c r="F4" s="85" t="s">
        <v>185</v>
      </c>
      <c r="G4" s="86"/>
      <c r="H4" s="86" t="s">
        <v>186</v>
      </c>
      <c r="I4" s="88" t="s">
        <v>420</v>
      </c>
      <c r="J4" s="84" t="s">
        <v>44</v>
      </c>
      <c r="K4" s="85" t="s">
        <v>23</v>
      </c>
      <c r="L4" s="85" t="s">
        <v>24</v>
      </c>
      <c r="M4" s="85" t="s">
        <v>46</v>
      </c>
      <c r="N4" s="85" t="s">
        <v>26</v>
      </c>
      <c r="O4" s="83" t="s">
        <v>188</v>
      </c>
      <c r="P4" s="83" t="s">
        <v>47</v>
      </c>
      <c r="Q4" s="83" t="s">
        <v>34</v>
      </c>
      <c r="R4" s="83" t="s">
        <v>48</v>
      </c>
    </row>
    <row r="5" spans="1:18" s="2" customFormat="1" ht="160" x14ac:dyDescent="0.2">
      <c r="A5" s="83" t="s">
        <v>184</v>
      </c>
      <c r="B5" s="87">
        <v>202109003</v>
      </c>
      <c r="C5" s="85" t="s">
        <v>18</v>
      </c>
      <c r="D5" s="85" t="s">
        <v>41</v>
      </c>
      <c r="E5" s="85" t="s">
        <v>20</v>
      </c>
      <c r="F5" s="85" t="s">
        <v>189</v>
      </c>
      <c r="G5" s="86"/>
      <c r="H5" s="86"/>
      <c r="I5" s="86" t="s">
        <v>431</v>
      </c>
      <c r="J5" s="84">
        <v>2020</v>
      </c>
      <c r="K5" s="85" t="s">
        <v>190</v>
      </c>
      <c r="L5" s="85" t="s">
        <v>191</v>
      </c>
      <c r="M5" s="85" t="s">
        <v>192</v>
      </c>
      <c r="N5" s="85" t="s">
        <v>26</v>
      </c>
      <c r="O5" s="83" t="s">
        <v>188</v>
      </c>
      <c r="P5" s="83" t="s">
        <v>28</v>
      </c>
      <c r="Q5" s="83" t="s">
        <v>29</v>
      </c>
      <c r="R5" s="83" t="s">
        <v>30</v>
      </c>
    </row>
    <row r="6" spans="1:18" ht="32" x14ac:dyDescent="0.2">
      <c r="A6" s="83" t="s">
        <v>267</v>
      </c>
      <c r="B6" s="87">
        <v>202111001</v>
      </c>
      <c r="C6" s="85" t="s">
        <v>18</v>
      </c>
      <c r="D6" s="85" t="s">
        <v>19</v>
      </c>
      <c r="E6" s="85" t="s">
        <v>20</v>
      </c>
      <c r="F6" s="85" t="s">
        <v>268</v>
      </c>
      <c r="G6" s="86"/>
      <c r="H6" s="86"/>
      <c r="I6" s="86" t="s">
        <v>269</v>
      </c>
      <c r="J6" s="83"/>
      <c r="K6" s="85" t="s">
        <v>23</v>
      </c>
      <c r="L6" s="85" t="s">
        <v>24</v>
      </c>
      <c r="M6" s="85" t="s">
        <v>33</v>
      </c>
      <c r="N6" s="85" t="s">
        <v>26</v>
      </c>
      <c r="O6" s="83" t="s">
        <v>270</v>
      </c>
      <c r="P6" s="83" t="s">
        <v>47</v>
      </c>
      <c r="Q6" s="83" t="s">
        <v>34</v>
      </c>
      <c r="R6" s="83" t="s">
        <v>35</v>
      </c>
    </row>
    <row r="7" spans="1:18" ht="48" x14ac:dyDescent="0.2">
      <c r="A7" s="83" t="s">
        <v>267</v>
      </c>
      <c r="B7" s="87">
        <v>202111002</v>
      </c>
      <c r="C7" s="85" t="s">
        <v>18</v>
      </c>
      <c r="D7" s="85" t="s">
        <v>19</v>
      </c>
      <c r="E7" s="85" t="s">
        <v>20</v>
      </c>
      <c r="F7" s="85" t="s">
        <v>268</v>
      </c>
      <c r="G7" s="86"/>
      <c r="H7" s="86"/>
      <c r="I7" s="86" t="s">
        <v>271</v>
      </c>
      <c r="J7" s="83"/>
      <c r="K7" s="85" t="s">
        <v>23</v>
      </c>
      <c r="L7" s="85" t="s">
        <v>24</v>
      </c>
      <c r="M7" s="85" t="s">
        <v>46</v>
      </c>
      <c r="N7" s="85" t="s">
        <v>26</v>
      </c>
      <c r="O7" s="83" t="s">
        <v>270</v>
      </c>
      <c r="P7" s="83" t="s">
        <v>47</v>
      </c>
      <c r="Q7" s="83" t="s">
        <v>34</v>
      </c>
      <c r="R7" s="83" t="s">
        <v>48</v>
      </c>
    </row>
    <row r="8" spans="1:18" ht="64" x14ac:dyDescent="0.2">
      <c r="A8" s="83" t="s">
        <v>267</v>
      </c>
      <c r="B8" s="84">
        <v>202111003</v>
      </c>
      <c r="C8" s="85" t="s">
        <v>18</v>
      </c>
      <c r="D8" s="85" t="s">
        <v>36</v>
      </c>
      <c r="E8" s="85" t="s">
        <v>20</v>
      </c>
      <c r="F8" s="85" t="s">
        <v>272</v>
      </c>
      <c r="G8" s="86" t="s">
        <v>273</v>
      </c>
      <c r="H8" s="86"/>
      <c r="I8" s="86" t="s">
        <v>274</v>
      </c>
      <c r="J8" s="84" t="s">
        <v>275</v>
      </c>
      <c r="K8" s="85" t="s">
        <v>23</v>
      </c>
      <c r="L8" s="85" t="s">
        <v>24</v>
      </c>
      <c r="M8" s="85" t="s">
        <v>192</v>
      </c>
      <c r="N8" s="85" t="s">
        <v>26</v>
      </c>
      <c r="O8" s="83" t="s">
        <v>270</v>
      </c>
      <c r="P8" s="83" t="s">
        <v>34</v>
      </c>
      <c r="Q8" s="83" t="s">
        <v>47</v>
      </c>
      <c r="R8" s="83" t="s">
        <v>163</v>
      </c>
    </row>
    <row r="9" spans="1:18" ht="80" x14ac:dyDescent="0.2">
      <c r="A9" s="83" t="s">
        <v>267</v>
      </c>
      <c r="B9" s="84">
        <v>202111004</v>
      </c>
      <c r="C9" s="85" t="s">
        <v>18</v>
      </c>
      <c r="D9" s="85" t="s">
        <v>41</v>
      </c>
      <c r="E9" s="85" t="s">
        <v>20</v>
      </c>
      <c r="F9" s="85" t="s">
        <v>272</v>
      </c>
      <c r="G9" s="86" t="s">
        <v>273</v>
      </c>
      <c r="H9" s="86"/>
      <c r="I9" s="86" t="s">
        <v>426</v>
      </c>
      <c r="J9" s="84" t="s">
        <v>44</v>
      </c>
      <c r="K9" s="85" t="s">
        <v>23</v>
      </c>
      <c r="L9" s="85" t="s">
        <v>24</v>
      </c>
      <c r="M9" s="85" t="s">
        <v>56</v>
      </c>
      <c r="N9" s="85" t="s">
        <v>26</v>
      </c>
      <c r="O9" s="83" t="s">
        <v>270</v>
      </c>
      <c r="P9" s="83" t="s">
        <v>47</v>
      </c>
      <c r="Q9" s="83" t="s">
        <v>28</v>
      </c>
      <c r="R9" s="83" t="s">
        <v>35</v>
      </c>
    </row>
    <row r="10" spans="1:18" ht="128" x14ac:dyDescent="0.2">
      <c r="A10" s="83" t="s">
        <v>17</v>
      </c>
      <c r="B10" s="84">
        <v>202107029</v>
      </c>
      <c r="C10" s="85" t="s">
        <v>18</v>
      </c>
      <c r="D10" s="85" t="s">
        <v>36</v>
      </c>
      <c r="E10" s="85" t="s">
        <v>143</v>
      </c>
      <c r="F10" s="85" t="s">
        <v>144</v>
      </c>
      <c r="G10" s="86"/>
      <c r="H10" s="86"/>
      <c r="I10" s="86" t="s">
        <v>145</v>
      </c>
      <c r="J10" s="84">
        <v>2020</v>
      </c>
      <c r="K10" s="85" t="s">
        <v>121</v>
      </c>
      <c r="L10" s="85" t="s">
        <v>24</v>
      </c>
      <c r="M10" s="85" t="s">
        <v>40</v>
      </c>
      <c r="N10" s="85" t="s">
        <v>26</v>
      </c>
      <c r="O10" s="83" t="s">
        <v>79</v>
      </c>
      <c r="P10" s="83" t="s">
        <v>34</v>
      </c>
      <c r="Q10" s="83" t="s">
        <v>47</v>
      </c>
      <c r="R10" s="83" t="s">
        <v>30</v>
      </c>
    </row>
    <row r="11" spans="1:18" ht="48" x14ac:dyDescent="0.2">
      <c r="A11" s="83" t="s">
        <v>184</v>
      </c>
      <c r="B11" s="87">
        <v>202109025</v>
      </c>
      <c r="C11" s="85" t="s">
        <v>18</v>
      </c>
      <c r="D11" s="85" t="s">
        <v>36</v>
      </c>
      <c r="E11" s="85" t="s">
        <v>143</v>
      </c>
      <c r="F11" s="85" t="s">
        <v>144</v>
      </c>
      <c r="G11" s="86" t="s">
        <v>246</v>
      </c>
      <c r="H11" s="86" t="s">
        <v>247</v>
      </c>
      <c r="I11" s="86" t="s">
        <v>248</v>
      </c>
      <c r="J11" s="87">
        <v>2020</v>
      </c>
      <c r="K11" s="85" t="s">
        <v>23</v>
      </c>
      <c r="L11" s="85" t="s">
        <v>24</v>
      </c>
      <c r="M11" s="85" t="s">
        <v>71</v>
      </c>
      <c r="N11" s="85" t="s">
        <v>26</v>
      </c>
      <c r="O11" s="83" t="s">
        <v>205</v>
      </c>
      <c r="P11" s="83" t="s">
        <v>34</v>
      </c>
      <c r="Q11" s="83" t="s">
        <v>47</v>
      </c>
      <c r="R11" s="83" t="s">
        <v>35</v>
      </c>
    </row>
    <row r="12" spans="1:18" ht="64" x14ac:dyDescent="0.2">
      <c r="A12" s="83" t="s">
        <v>267</v>
      </c>
      <c r="B12" s="87">
        <v>202111025</v>
      </c>
      <c r="C12" s="85" t="s">
        <v>18</v>
      </c>
      <c r="D12" s="85" t="s">
        <v>19</v>
      </c>
      <c r="E12" s="85" t="s">
        <v>143</v>
      </c>
      <c r="F12" s="85" t="s">
        <v>144</v>
      </c>
      <c r="G12" s="86"/>
      <c r="H12" s="86" t="s">
        <v>338</v>
      </c>
      <c r="I12" s="86" t="s">
        <v>339</v>
      </c>
      <c r="J12" s="83"/>
      <c r="K12" s="85" t="s">
        <v>23</v>
      </c>
      <c r="L12" s="85" t="s">
        <v>24</v>
      </c>
      <c r="M12" s="85" t="s">
        <v>40</v>
      </c>
      <c r="N12" s="85" t="s">
        <v>26</v>
      </c>
      <c r="O12" s="83" t="s">
        <v>294</v>
      </c>
      <c r="P12" s="83" t="s">
        <v>29</v>
      </c>
      <c r="Q12" s="83" t="s">
        <v>28</v>
      </c>
      <c r="R12" s="83" t="s">
        <v>35</v>
      </c>
    </row>
    <row r="13" spans="1:18" ht="64" x14ac:dyDescent="0.2">
      <c r="A13" s="83" t="s">
        <v>267</v>
      </c>
      <c r="B13" s="87">
        <v>202111026</v>
      </c>
      <c r="C13" s="85" t="s">
        <v>18</v>
      </c>
      <c r="D13" s="85" t="s">
        <v>41</v>
      </c>
      <c r="E13" s="85" t="s">
        <v>143</v>
      </c>
      <c r="F13" s="85"/>
      <c r="G13" s="86"/>
      <c r="H13" s="86"/>
      <c r="I13" s="86" t="s">
        <v>340</v>
      </c>
      <c r="J13" s="87">
        <v>2020</v>
      </c>
      <c r="K13" s="85" t="s">
        <v>23</v>
      </c>
      <c r="L13" s="85" t="s">
        <v>24</v>
      </c>
      <c r="M13" s="85" t="s">
        <v>33</v>
      </c>
      <c r="N13" s="85" t="s">
        <v>26</v>
      </c>
      <c r="O13" s="83" t="s">
        <v>294</v>
      </c>
      <c r="P13" s="83" t="s">
        <v>34</v>
      </c>
      <c r="Q13" s="83" t="s">
        <v>47</v>
      </c>
      <c r="R13" s="83" t="s">
        <v>35</v>
      </c>
    </row>
    <row r="14" spans="1:18" ht="48" x14ac:dyDescent="0.2">
      <c r="A14" s="83" t="s">
        <v>267</v>
      </c>
      <c r="B14" s="84">
        <v>202111027</v>
      </c>
      <c r="C14" s="85" t="s">
        <v>18</v>
      </c>
      <c r="D14" s="85" t="s">
        <v>41</v>
      </c>
      <c r="E14" s="85" t="s">
        <v>143</v>
      </c>
      <c r="F14" s="85" t="s">
        <v>144</v>
      </c>
      <c r="G14" s="86"/>
      <c r="H14" s="86" t="s">
        <v>341</v>
      </c>
      <c r="I14" s="86" t="s">
        <v>342</v>
      </c>
      <c r="J14" s="84">
        <v>2019</v>
      </c>
      <c r="K14" s="85" t="s">
        <v>23</v>
      </c>
      <c r="L14" s="85" t="s">
        <v>24</v>
      </c>
      <c r="M14" s="85" t="s">
        <v>62</v>
      </c>
      <c r="N14" s="85" t="s">
        <v>26</v>
      </c>
      <c r="O14" s="83" t="s">
        <v>294</v>
      </c>
      <c r="P14" s="83" t="s">
        <v>29</v>
      </c>
      <c r="Q14" s="83" t="s">
        <v>34</v>
      </c>
      <c r="R14" s="83" t="s">
        <v>35</v>
      </c>
    </row>
    <row r="15" spans="1:18" ht="64" x14ac:dyDescent="0.2">
      <c r="A15" s="83" t="s">
        <v>267</v>
      </c>
      <c r="B15" s="87">
        <v>202111028</v>
      </c>
      <c r="C15" s="85" t="s">
        <v>18</v>
      </c>
      <c r="D15" s="85" t="s">
        <v>41</v>
      </c>
      <c r="E15" s="85" t="s">
        <v>143</v>
      </c>
      <c r="F15" s="85" t="s">
        <v>343</v>
      </c>
      <c r="G15" s="86"/>
      <c r="H15" s="86"/>
      <c r="I15" s="86" t="s">
        <v>344</v>
      </c>
      <c r="J15" s="83" t="s">
        <v>345</v>
      </c>
      <c r="K15" s="85" t="s">
        <v>23</v>
      </c>
      <c r="L15" s="85" t="s">
        <v>24</v>
      </c>
      <c r="M15" s="85" t="s">
        <v>46</v>
      </c>
      <c r="N15" s="85" t="s">
        <v>26</v>
      </c>
      <c r="O15" s="83" t="s">
        <v>294</v>
      </c>
      <c r="P15" s="83" t="s">
        <v>34</v>
      </c>
      <c r="Q15" s="83" t="s">
        <v>47</v>
      </c>
      <c r="R15" s="83" t="s">
        <v>48</v>
      </c>
    </row>
    <row r="16" spans="1:18" ht="64" x14ac:dyDescent="0.2">
      <c r="A16" s="83" t="s">
        <v>184</v>
      </c>
      <c r="B16" s="84">
        <v>202109028</v>
      </c>
      <c r="C16" s="85" t="s">
        <v>155</v>
      </c>
      <c r="D16" s="85" t="s">
        <v>156</v>
      </c>
      <c r="E16" s="85" t="s">
        <v>255</v>
      </c>
      <c r="F16" s="85"/>
      <c r="G16" s="86"/>
      <c r="H16" s="86"/>
      <c r="I16" s="86" t="s">
        <v>256</v>
      </c>
      <c r="J16" s="84"/>
      <c r="K16" s="85" t="s">
        <v>23</v>
      </c>
      <c r="L16" s="85" t="s">
        <v>257</v>
      </c>
      <c r="M16" s="85" t="s">
        <v>258</v>
      </c>
      <c r="N16" s="85" t="s">
        <v>26</v>
      </c>
      <c r="O16" s="83" t="s">
        <v>205</v>
      </c>
      <c r="P16" s="83" t="s">
        <v>47</v>
      </c>
      <c r="Q16" s="83" t="s">
        <v>34</v>
      </c>
      <c r="R16" s="83" t="s">
        <v>35</v>
      </c>
    </row>
    <row r="17" spans="1:18" ht="64" x14ac:dyDescent="0.2">
      <c r="A17" s="83" t="s">
        <v>17</v>
      </c>
      <c r="B17" s="87">
        <v>202107002</v>
      </c>
      <c r="C17" s="85" t="s">
        <v>18</v>
      </c>
      <c r="D17" s="85" t="s">
        <v>19</v>
      </c>
      <c r="E17" s="85" t="s">
        <v>31</v>
      </c>
      <c r="F17" s="85"/>
      <c r="G17" s="86"/>
      <c r="H17" s="86"/>
      <c r="I17" s="86" t="s">
        <v>32</v>
      </c>
      <c r="J17" s="83"/>
      <c r="K17" s="85" t="s">
        <v>23</v>
      </c>
      <c r="L17" s="85" t="s">
        <v>24</v>
      </c>
      <c r="M17" s="85" t="s">
        <v>33</v>
      </c>
      <c r="N17" s="85" t="s">
        <v>26</v>
      </c>
      <c r="O17" s="83" t="s">
        <v>27</v>
      </c>
      <c r="P17" s="83" t="s">
        <v>34</v>
      </c>
      <c r="Q17" s="83" t="s">
        <v>29</v>
      </c>
      <c r="R17" s="83" t="s">
        <v>35</v>
      </c>
    </row>
    <row r="18" spans="1:18" ht="64" x14ac:dyDescent="0.2">
      <c r="A18" s="83" t="s">
        <v>184</v>
      </c>
      <c r="B18" s="84">
        <v>202109004</v>
      </c>
      <c r="C18" s="85" t="s">
        <v>18</v>
      </c>
      <c r="D18" s="85" t="s">
        <v>41</v>
      </c>
      <c r="E18" s="85" t="s">
        <v>193</v>
      </c>
      <c r="F18" s="85" t="s">
        <v>194</v>
      </c>
      <c r="G18" s="86" t="s">
        <v>195</v>
      </c>
      <c r="H18" s="86"/>
      <c r="I18" s="86" t="s">
        <v>196</v>
      </c>
      <c r="J18" s="84" t="s">
        <v>70</v>
      </c>
      <c r="K18" s="85" t="s">
        <v>23</v>
      </c>
      <c r="L18" s="85" t="s">
        <v>24</v>
      </c>
      <c r="M18" s="85" t="s">
        <v>62</v>
      </c>
      <c r="N18" s="85" t="s">
        <v>26</v>
      </c>
      <c r="O18" s="83" t="s">
        <v>188</v>
      </c>
      <c r="P18" s="83" t="s">
        <v>47</v>
      </c>
      <c r="Q18" s="83" t="s">
        <v>34</v>
      </c>
      <c r="R18" s="83" t="s">
        <v>35</v>
      </c>
    </row>
    <row r="19" spans="1:18" ht="112" x14ac:dyDescent="0.2">
      <c r="A19" s="83" t="s">
        <v>267</v>
      </c>
      <c r="B19" s="87">
        <v>202111005</v>
      </c>
      <c r="C19" s="85" t="s">
        <v>18</v>
      </c>
      <c r="D19" s="85" t="s">
        <v>41</v>
      </c>
      <c r="E19" s="85" t="s">
        <v>276</v>
      </c>
      <c r="F19" s="85"/>
      <c r="G19" s="86"/>
      <c r="H19" s="86" t="s">
        <v>277</v>
      </c>
      <c r="I19" s="86" t="s">
        <v>427</v>
      </c>
      <c r="J19" s="87">
        <v>2020</v>
      </c>
      <c r="K19" s="85" t="s">
        <v>23</v>
      </c>
      <c r="L19" s="85" t="s">
        <v>24</v>
      </c>
      <c r="M19" s="85" t="s">
        <v>224</v>
      </c>
      <c r="N19" s="85" t="s">
        <v>26</v>
      </c>
      <c r="O19" s="83" t="s">
        <v>270</v>
      </c>
      <c r="P19" s="83" t="s">
        <v>34</v>
      </c>
      <c r="Q19" s="83" t="s">
        <v>29</v>
      </c>
      <c r="R19" s="83" t="s">
        <v>35</v>
      </c>
    </row>
    <row r="20" spans="1:18" ht="96" x14ac:dyDescent="0.2">
      <c r="A20" s="83" t="s">
        <v>267</v>
      </c>
      <c r="B20" s="87">
        <v>202111006</v>
      </c>
      <c r="C20" s="85" t="s">
        <v>18</v>
      </c>
      <c r="D20" s="85" t="s">
        <v>41</v>
      </c>
      <c r="E20" s="85" t="s">
        <v>276</v>
      </c>
      <c r="F20" s="85"/>
      <c r="G20" s="86"/>
      <c r="H20" s="86" t="s">
        <v>277</v>
      </c>
      <c r="I20" s="86" t="s">
        <v>428</v>
      </c>
      <c r="J20" s="87">
        <v>2020</v>
      </c>
      <c r="K20" s="85" t="s">
        <v>23</v>
      </c>
      <c r="L20" s="85" t="s">
        <v>24</v>
      </c>
      <c r="M20" s="85" t="s">
        <v>224</v>
      </c>
      <c r="N20" s="85" t="s">
        <v>26</v>
      </c>
      <c r="O20" s="83" t="s">
        <v>270</v>
      </c>
      <c r="P20" s="83" t="s">
        <v>34</v>
      </c>
      <c r="Q20" s="83" t="s">
        <v>29</v>
      </c>
      <c r="R20" s="83" t="s">
        <v>35</v>
      </c>
    </row>
    <row r="21" spans="1:18" ht="48" x14ac:dyDescent="0.2">
      <c r="A21" s="83" t="s">
        <v>184</v>
      </c>
      <c r="B21" s="87">
        <v>202109008</v>
      </c>
      <c r="C21" s="85" t="s">
        <v>18</v>
      </c>
      <c r="D21" s="83" t="s">
        <v>206</v>
      </c>
      <c r="E21" s="85" t="s">
        <v>207</v>
      </c>
      <c r="F21" s="85"/>
      <c r="G21" s="86"/>
      <c r="H21" s="89"/>
      <c r="I21" s="86" t="s">
        <v>208</v>
      </c>
      <c r="J21" s="83" t="s">
        <v>106</v>
      </c>
      <c r="K21" s="85" t="s">
        <v>23</v>
      </c>
      <c r="L21" s="85" t="s">
        <v>24</v>
      </c>
      <c r="M21" s="85" t="s">
        <v>62</v>
      </c>
      <c r="N21" s="85" t="s">
        <v>26</v>
      </c>
      <c r="O21" s="83" t="s">
        <v>205</v>
      </c>
      <c r="P21" s="83" t="s">
        <v>29</v>
      </c>
      <c r="Q21" s="83" t="s">
        <v>28</v>
      </c>
      <c r="R21" s="83" t="s">
        <v>163</v>
      </c>
    </row>
    <row r="22" spans="1:18" ht="32" x14ac:dyDescent="0.2">
      <c r="A22" s="83" t="s">
        <v>184</v>
      </c>
      <c r="B22" s="87">
        <v>202109009</v>
      </c>
      <c r="C22" s="85" t="s">
        <v>18</v>
      </c>
      <c r="D22" s="85" t="s">
        <v>209</v>
      </c>
      <c r="E22" s="85" t="s">
        <v>207</v>
      </c>
      <c r="F22" s="85"/>
      <c r="G22" s="86"/>
      <c r="H22" s="86"/>
      <c r="I22" s="86" t="s">
        <v>210</v>
      </c>
      <c r="J22" s="90"/>
      <c r="K22" s="85" t="s">
        <v>23</v>
      </c>
      <c r="L22" s="85" t="s">
        <v>24</v>
      </c>
      <c r="M22" s="85" t="s">
        <v>62</v>
      </c>
      <c r="N22" s="85" t="s">
        <v>26</v>
      </c>
      <c r="O22" s="83" t="s">
        <v>205</v>
      </c>
      <c r="P22" s="83" t="s">
        <v>29</v>
      </c>
      <c r="Q22" s="83" t="s">
        <v>28</v>
      </c>
      <c r="R22" s="83" t="s">
        <v>163</v>
      </c>
    </row>
    <row r="23" spans="1:18" ht="32" x14ac:dyDescent="0.2">
      <c r="A23" s="83" t="s">
        <v>184</v>
      </c>
      <c r="B23" s="87">
        <v>202109007</v>
      </c>
      <c r="C23" s="85" t="s">
        <v>18</v>
      </c>
      <c r="D23" s="85" t="s">
        <v>41</v>
      </c>
      <c r="E23" s="85" t="s">
        <v>201</v>
      </c>
      <c r="F23" s="91" t="s">
        <v>202</v>
      </c>
      <c r="G23" s="86"/>
      <c r="H23" s="92" t="s">
        <v>203</v>
      </c>
      <c r="I23" s="92" t="s">
        <v>69</v>
      </c>
      <c r="J23" s="83" t="s">
        <v>106</v>
      </c>
      <c r="K23" s="85" t="s">
        <v>23</v>
      </c>
      <c r="L23" s="85" t="s">
        <v>24</v>
      </c>
      <c r="M23" s="85" t="s">
        <v>204</v>
      </c>
      <c r="N23" s="85" t="s">
        <v>26</v>
      </c>
      <c r="O23" s="83" t="s">
        <v>205</v>
      </c>
      <c r="P23" s="83" t="s">
        <v>29</v>
      </c>
      <c r="Q23" s="83" t="s">
        <v>34</v>
      </c>
      <c r="R23" s="83" t="s">
        <v>35</v>
      </c>
    </row>
    <row r="24" spans="1:18" ht="112" x14ac:dyDescent="0.2">
      <c r="A24" s="83" t="s">
        <v>17</v>
      </c>
      <c r="B24" s="84">
        <v>202107036</v>
      </c>
      <c r="C24" s="85" t="s">
        <v>173</v>
      </c>
      <c r="D24" s="85" t="s">
        <v>174</v>
      </c>
      <c r="E24" s="85" t="s">
        <v>175</v>
      </c>
      <c r="F24" s="85"/>
      <c r="G24" s="86"/>
      <c r="H24" s="86"/>
      <c r="I24" s="93" t="s">
        <v>176</v>
      </c>
      <c r="J24" s="84"/>
      <c r="K24" s="85" t="s">
        <v>23</v>
      </c>
      <c r="L24" s="85" t="s">
        <v>177</v>
      </c>
      <c r="M24" s="85" t="s">
        <v>178</v>
      </c>
      <c r="N24" s="85" t="s">
        <v>26</v>
      </c>
      <c r="O24" s="83" t="s">
        <v>79</v>
      </c>
      <c r="P24" s="83" t="s">
        <v>34</v>
      </c>
      <c r="Q24" s="83"/>
      <c r="R24" s="83" t="s">
        <v>35</v>
      </c>
    </row>
    <row r="25" spans="1:18" ht="96" x14ac:dyDescent="0.2">
      <c r="A25" s="83" t="s">
        <v>17</v>
      </c>
      <c r="B25" s="84">
        <v>202107037</v>
      </c>
      <c r="C25" s="85" t="s">
        <v>173</v>
      </c>
      <c r="D25" s="85" t="s">
        <v>179</v>
      </c>
      <c r="E25" s="85" t="s">
        <v>175</v>
      </c>
      <c r="F25" s="85"/>
      <c r="G25" s="86"/>
      <c r="H25" s="86"/>
      <c r="I25" s="86" t="s">
        <v>180</v>
      </c>
      <c r="J25" s="84"/>
      <c r="K25" s="85" t="s">
        <v>181</v>
      </c>
      <c r="L25" s="85" t="s">
        <v>177</v>
      </c>
      <c r="M25" s="85" t="s">
        <v>182</v>
      </c>
      <c r="N25" s="85" t="s">
        <v>26</v>
      </c>
      <c r="O25" s="83" t="s">
        <v>79</v>
      </c>
      <c r="P25" s="83" t="s">
        <v>34</v>
      </c>
      <c r="Q25" s="83" t="s">
        <v>183</v>
      </c>
      <c r="R25" s="83" t="s">
        <v>35</v>
      </c>
    </row>
    <row r="26" spans="1:18" ht="80" x14ac:dyDescent="0.2">
      <c r="A26" s="83" t="s">
        <v>184</v>
      </c>
      <c r="B26" s="84">
        <v>202109031</v>
      </c>
      <c r="C26" s="85" t="s">
        <v>173</v>
      </c>
      <c r="D26" s="83" t="s">
        <v>264</v>
      </c>
      <c r="E26" s="85" t="s">
        <v>175</v>
      </c>
      <c r="F26" s="85"/>
      <c r="G26" s="86"/>
      <c r="H26" s="86"/>
      <c r="I26" s="94" t="s">
        <v>265</v>
      </c>
      <c r="J26" s="84"/>
      <c r="K26" s="85" t="s">
        <v>181</v>
      </c>
      <c r="L26" s="85" t="s">
        <v>159</v>
      </c>
      <c r="M26" s="85" t="s">
        <v>266</v>
      </c>
      <c r="N26" s="85" t="s">
        <v>26</v>
      </c>
      <c r="O26" s="83" t="s">
        <v>205</v>
      </c>
      <c r="P26" s="83" t="s">
        <v>183</v>
      </c>
      <c r="Q26" s="83" t="s">
        <v>47</v>
      </c>
      <c r="R26" s="83" t="s">
        <v>35</v>
      </c>
    </row>
    <row r="27" spans="1:18" ht="64" x14ac:dyDescent="0.2">
      <c r="A27" s="83" t="s">
        <v>17</v>
      </c>
      <c r="B27" s="84">
        <v>202107012</v>
      </c>
      <c r="C27" s="85" t="s">
        <v>18</v>
      </c>
      <c r="D27" s="85" t="s">
        <v>74</v>
      </c>
      <c r="E27" s="85" t="s">
        <v>75</v>
      </c>
      <c r="F27" s="85" t="s">
        <v>76</v>
      </c>
      <c r="G27" s="86"/>
      <c r="H27" s="86" t="s">
        <v>77</v>
      </c>
      <c r="I27" s="86" t="s">
        <v>78</v>
      </c>
      <c r="J27" s="84"/>
      <c r="K27" s="85" t="s">
        <v>23</v>
      </c>
      <c r="L27" s="85" t="s">
        <v>24</v>
      </c>
      <c r="M27" s="85" t="s">
        <v>33</v>
      </c>
      <c r="N27" s="85" t="s">
        <v>26</v>
      </c>
      <c r="O27" s="83" t="s">
        <v>79</v>
      </c>
      <c r="P27" s="83" t="s">
        <v>29</v>
      </c>
      <c r="Q27" s="83" t="s">
        <v>34</v>
      </c>
      <c r="R27" s="83" t="s">
        <v>35</v>
      </c>
    </row>
    <row r="28" spans="1:18" ht="80" x14ac:dyDescent="0.2">
      <c r="A28" s="83" t="s">
        <v>17</v>
      </c>
      <c r="B28" s="84">
        <v>202107013</v>
      </c>
      <c r="C28" s="85" t="s">
        <v>18</v>
      </c>
      <c r="D28" s="85" t="s">
        <v>36</v>
      </c>
      <c r="E28" s="85" t="s">
        <v>75</v>
      </c>
      <c r="F28" s="85" t="s">
        <v>76</v>
      </c>
      <c r="G28" s="86"/>
      <c r="H28" s="86" t="s">
        <v>80</v>
      </c>
      <c r="I28" s="86" t="s">
        <v>81</v>
      </c>
      <c r="J28" s="84">
        <v>2020</v>
      </c>
      <c r="K28" s="85" t="s">
        <v>82</v>
      </c>
      <c r="L28" s="85" t="s">
        <v>83</v>
      </c>
      <c r="M28" s="85" t="s">
        <v>84</v>
      </c>
      <c r="N28" s="85" t="s">
        <v>26</v>
      </c>
      <c r="O28" s="83" t="s">
        <v>79</v>
      </c>
      <c r="P28" s="83" t="s">
        <v>29</v>
      </c>
      <c r="Q28" s="83" t="s">
        <v>47</v>
      </c>
      <c r="R28" s="83" t="s">
        <v>30</v>
      </c>
    </row>
    <row r="29" spans="1:18" ht="80" x14ac:dyDescent="0.2">
      <c r="A29" s="83" t="s">
        <v>17</v>
      </c>
      <c r="B29" s="84">
        <v>202107014</v>
      </c>
      <c r="C29" s="85" t="s">
        <v>18</v>
      </c>
      <c r="D29" s="85" t="s">
        <v>36</v>
      </c>
      <c r="E29" s="85" t="s">
        <v>75</v>
      </c>
      <c r="F29" s="85" t="s">
        <v>85</v>
      </c>
      <c r="G29" s="86"/>
      <c r="H29" s="85" t="s">
        <v>86</v>
      </c>
      <c r="I29" s="84" t="s">
        <v>87</v>
      </c>
      <c r="J29" s="84">
        <v>2020</v>
      </c>
      <c r="K29" s="85" t="s">
        <v>88</v>
      </c>
      <c r="L29" s="85" t="s">
        <v>89</v>
      </c>
      <c r="M29" s="85" t="s">
        <v>90</v>
      </c>
      <c r="N29" s="85" t="s">
        <v>26</v>
      </c>
      <c r="O29" s="83" t="s">
        <v>79</v>
      </c>
      <c r="P29" s="83" t="s">
        <v>47</v>
      </c>
      <c r="Q29" s="83" t="s">
        <v>29</v>
      </c>
      <c r="R29" s="83" t="s">
        <v>30</v>
      </c>
    </row>
    <row r="30" spans="1:18" ht="80" x14ac:dyDescent="0.2">
      <c r="A30" s="83" t="s">
        <v>17</v>
      </c>
      <c r="B30" s="87">
        <v>202107015</v>
      </c>
      <c r="C30" s="85" t="s">
        <v>18</v>
      </c>
      <c r="D30" s="85" t="s">
        <v>36</v>
      </c>
      <c r="E30" s="85" t="s">
        <v>75</v>
      </c>
      <c r="F30" s="85" t="s">
        <v>91</v>
      </c>
      <c r="G30" s="86"/>
      <c r="H30" s="86"/>
      <c r="I30" s="86" t="s">
        <v>418</v>
      </c>
      <c r="J30" s="83" t="s">
        <v>70</v>
      </c>
      <c r="K30" s="85" t="s">
        <v>23</v>
      </c>
      <c r="L30" s="85" t="s">
        <v>24</v>
      </c>
      <c r="M30" s="85" t="s">
        <v>92</v>
      </c>
      <c r="N30" s="85" t="s">
        <v>26</v>
      </c>
      <c r="O30" s="83" t="s">
        <v>79</v>
      </c>
      <c r="P30" s="83" t="s">
        <v>34</v>
      </c>
      <c r="Q30" s="83" t="s">
        <v>47</v>
      </c>
      <c r="R30" s="83" t="s">
        <v>35</v>
      </c>
    </row>
    <row r="31" spans="1:18" ht="80" x14ac:dyDescent="0.2">
      <c r="A31" s="83" t="s">
        <v>17</v>
      </c>
      <c r="B31" s="87">
        <v>202107016</v>
      </c>
      <c r="C31" s="85" t="s">
        <v>18</v>
      </c>
      <c r="D31" s="85" t="s">
        <v>41</v>
      </c>
      <c r="E31" s="85" t="s">
        <v>75</v>
      </c>
      <c r="F31" s="85"/>
      <c r="G31" s="86"/>
      <c r="H31" s="86"/>
      <c r="I31" s="86" t="s">
        <v>93</v>
      </c>
      <c r="J31" s="83" t="s">
        <v>44</v>
      </c>
      <c r="K31" s="85" t="s">
        <v>94</v>
      </c>
      <c r="L31" s="85" t="s">
        <v>24</v>
      </c>
      <c r="M31" s="85" t="s">
        <v>40</v>
      </c>
      <c r="N31" s="85" t="s">
        <v>26</v>
      </c>
      <c r="O31" s="83" t="s">
        <v>79</v>
      </c>
      <c r="P31" s="83" t="s">
        <v>29</v>
      </c>
      <c r="Q31" s="83" t="s">
        <v>34</v>
      </c>
      <c r="R31" s="83" t="s">
        <v>35</v>
      </c>
    </row>
    <row r="32" spans="1:18" ht="32" x14ac:dyDescent="0.2">
      <c r="A32" s="83" t="s">
        <v>184</v>
      </c>
      <c r="B32" s="87">
        <v>202109010</v>
      </c>
      <c r="C32" s="85" t="s">
        <v>18</v>
      </c>
      <c r="D32" s="85" t="s">
        <v>36</v>
      </c>
      <c r="E32" s="85" t="s">
        <v>75</v>
      </c>
      <c r="F32" s="85" t="s">
        <v>85</v>
      </c>
      <c r="G32" s="86"/>
      <c r="H32" s="86" t="s">
        <v>211</v>
      </c>
      <c r="I32" s="86" t="s">
        <v>212</v>
      </c>
      <c r="J32" s="95">
        <v>2018</v>
      </c>
      <c r="K32" s="83" t="s">
        <v>23</v>
      </c>
      <c r="L32" s="83" t="s">
        <v>24</v>
      </c>
      <c r="M32" s="85" t="s">
        <v>213</v>
      </c>
      <c r="N32" s="83" t="s">
        <v>26</v>
      </c>
      <c r="O32" s="83" t="s">
        <v>205</v>
      </c>
      <c r="P32" s="83" t="s">
        <v>34</v>
      </c>
      <c r="Q32" s="83" t="s">
        <v>47</v>
      </c>
      <c r="R32" s="83" t="s">
        <v>48</v>
      </c>
    </row>
    <row r="33" spans="1:18" ht="96" x14ac:dyDescent="0.2">
      <c r="A33" s="83" t="s">
        <v>184</v>
      </c>
      <c r="B33" s="84">
        <v>202109011</v>
      </c>
      <c r="C33" s="85" t="s">
        <v>18</v>
      </c>
      <c r="D33" s="85" t="s">
        <v>41</v>
      </c>
      <c r="E33" s="85" t="s">
        <v>75</v>
      </c>
      <c r="F33" s="94" t="s">
        <v>214</v>
      </c>
      <c r="G33" s="86"/>
      <c r="H33" s="86" t="s">
        <v>215</v>
      </c>
      <c r="I33" s="86" t="s">
        <v>423</v>
      </c>
      <c r="J33" s="84">
        <v>2019</v>
      </c>
      <c r="K33" s="85" t="s">
        <v>94</v>
      </c>
      <c r="L33" s="85" t="s">
        <v>24</v>
      </c>
      <c r="M33" s="85" t="s">
        <v>111</v>
      </c>
      <c r="N33" s="85" t="s">
        <v>26</v>
      </c>
      <c r="O33" s="83" t="s">
        <v>205</v>
      </c>
      <c r="P33" s="83" t="s">
        <v>34</v>
      </c>
      <c r="Q33" s="83" t="s">
        <v>28</v>
      </c>
      <c r="R33" s="83" t="s">
        <v>35</v>
      </c>
    </row>
    <row r="34" spans="1:18" ht="64" x14ac:dyDescent="0.2">
      <c r="A34" s="83" t="s">
        <v>184</v>
      </c>
      <c r="B34" s="87">
        <v>202109012</v>
      </c>
      <c r="C34" s="85" t="s">
        <v>18</v>
      </c>
      <c r="D34" s="85" t="s">
        <v>41</v>
      </c>
      <c r="E34" s="85" t="s">
        <v>75</v>
      </c>
      <c r="F34" s="94" t="s">
        <v>216</v>
      </c>
      <c r="G34" s="86"/>
      <c r="H34" s="86" t="s">
        <v>217</v>
      </c>
      <c r="I34" s="86" t="s">
        <v>424</v>
      </c>
      <c r="J34" s="83" t="s">
        <v>70</v>
      </c>
      <c r="K34" s="85" t="s">
        <v>23</v>
      </c>
      <c r="L34" s="85" t="s">
        <v>24</v>
      </c>
      <c r="M34" s="85" t="s">
        <v>192</v>
      </c>
      <c r="N34" s="85" t="s">
        <v>26</v>
      </c>
      <c r="O34" s="83" t="s">
        <v>205</v>
      </c>
      <c r="P34" s="83" t="s">
        <v>34</v>
      </c>
      <c r="Q34" s="83" t="s">
        <v>28</v>
      </c>
      <c r="R34" s="83" t="s">
        <v>35</v>
      </c>
    </row>
    <row r="35" spans="1:18" ht="80" x14ac:dyDescent="0.2">
      <c r="A35" s="83" t="s">
        <v>184</v>
      </c>
      <c r="B35" s="87">
        <v>202109013</v>
      </c>
      <c r="C35" s="85" t="s">
        <v>18</v>
      </c>
      <c r="D35" s="85" t="s">
        <v>41</v>
      </c>
      <c r="E35" s="85" t="s">
        <v>75</v>
      </c>
      <c r="F35" s="94" t="s">
        <v>216</v>
      </c>
      <c r="G35" s="86"/>
      <c r="H35" s="86" t="s">
        <v>218</v>
      </c>
      <c r="I35" s="86" t="s">
        <v>425</v>
      </c>
      <c r="J35" s="83" t="s">
        <v>70</v>
      </c>
      <c r="K35" s="85" t="s">
        <v>23</v>
      </c>
      <c r="L35" s="85" t="s">
        <v>24</v>
      </c>
      <c r="M35" s="85" t="s">
        <v>219</v>
      </c>
      <c r="N35" s="85" t="s">
        <v>26</v>
      </c>
      <c r="O35" s="83" t="s">
        <v>205</v>
      </c>
      <c r="P35" s="83" t="s">
        <v>34</v>
      </c>
      <c r="Q35" s="83" t="s">
        <v>28</v>
      </c>
      <c r="R35" s="83" t="s">
        <v>35</v>
      </c>
    </row>
    <row r="36" spans="1:18" ht="64" x14ac:dyDescent="0.2">
      <c r="A36" s="83" t="s">
        <v>267</v>
      </c>
      <c r="B36" s="87">
        <v>202111010</v>
      </c>
      <c r="C36" s="85" t="s">
        <v>18</v>
      </c>
      <c r="D36" s="85" t="s">
        <v>19</v>
      </c>
      <c r="E36" s="85" t="s">
        <v>75</v>
      </c>
      <c r="F36" s="85" t="s">
        <v>285</v>
      </c>
      <c r="G36" s="86"/>
      <c r="H36" s="84" t="s">
        <v>286</v>
      </c>
      <c r="I36" s="86" t="s">
        <v>287</v>
      </c>
      <c r="J36" s="83"/>
      <c r="K36" s="85" t="s">
        <v>23</v>
      </c>
      <c r="L36" s="85" t="s">
        <v>24</v>
      </c>
      <c r="M36" s="85" t="s">
        <v>288</v>
      </c>
      <c r="N36" s="85" t="s">
        <v>124</v>
      </c>
      <c r="O36" s="83" t="s">
        <v>270</v>
      </c>
      <c r="P36" s="83" t="s">
        <v>29</v>
      </c>
      <c r="Q36" s="83" t="s">
        <v>47</v>
      </c>
      <c r="R36" s="83" t="s">
        <v>35</v>
      </c>
    </row>
    <row r="37" spans="1:18" ht="64" x14ac:dyDescent="0.2">
      <c r="A37" s="83" t="s">
        <v>267</v>
      </c>
      <c r="B37" s="87">
        <v>202111011</v>
      </c>
      <c r="C37" s="85" t="s">
        <v>18</v>
      </c>
      <c r="D37" s="85" t="s">
        <v>52</v>
      </c>
      <c r="E37" s="85" t="s">
        <v>75</v>
      </c>
      <c r="F37" s="85" t="s">
        <v>285</v>
      </c>
      <c r="G37" s="86"/>
      <c r="H37" s="84" t="s">
        <v>286</v>
      </c>
      <c r="I37" s="86" t="s">
        <v>289</v>
      </c>
      <c r="J37" s="83"/>
      <c r="K37" s="85" t="s">
        <v>23</v>
      </c>
      <c r="L37" s="85" t="s">
        <v>24</v>
      </c>
      <c r="M37" s="85" t="s">
        <v>62</v>
      </c>
      <c r="N37" s="85" t="s">
        <v>124</v>
      </c>
      <c r="O37" s="83" t="s">
        <v>270</v>
      </c>
      <c r="P37" s="83" t="s">
        <v>29</v>
      </c>
      <c r="Q37" s="83" t="s">
        <v>47</v>
      </c>
      <c r="R37" s="83" t="s">
        <v>35</v>
      </c>
    </row>
    <row r="38" spans="1:18" ht="64" x14ac:dyDescent="0.2">
      <c r="A38" s="83" t="s">
        <v>267</v>
      </c>
      <c r="B38" s="84">
        <v>202111012</v>
      </c>
      <c r="C38" s="85" t="s">
        <v>18</v>
      </c>
      <c r="D38" s="85" t="s">
        <v>19</v>
      </c>
      <c r="E38" s="85" t="s">
        <v>75</v>
      </c>
      <c r="F38" s="85" t="s">
        <v>285</v>
      </c>
      <c r="G38" s="86"/>
      <c r="H38" s="84" t="s">
        <v>290</v>
      </c>
      <c r="I38" s="86" t="s">
        <v>291</v>
      </c>
      <c r="J38" s="84" t="s">
        <v>292</v>
      </c>
      <c r="K38" s="85" t="s">
        <v>23</v>
      </c>
      <c r="L38" s="85" t="s">
        <v>24</v>
      </c>
      <c r="M38" s="85" t="s">
        <v>293</v>
      </c>
      <c r="N38" s="85" t="s">
        <v>26</v>
      </c>
      <c r="O38" s="83" t="s">
        <v>294</v>
      </c>
      <c r="P38" s="83" t="s">
        <v>34</v>
      </c>
      <c r="Q38" s="83" t="s">
        <v>47</v>
      </c>
      <c r="R38" s="83" t="s">
        <v>48</v>
      </c>
    </row>
    <row r="39" spans="1:18" ht="96" x14ac:dyDescent="0.2">
      <c r="A39" s="83" t="s">
        <v>267</v>
      </c>
      <c r="B39" s="87">
        <v>202111013</v>
      </c>
      <c r="C39" s="85" t="s">
        <v>18</v>
      </c>
      <c r="D39" s="85" t="s">
        <v>36</v>
      </c>
      <c r="E39" s="85" t="s">
        <v>75</v>
      </c>
      <c r="F39" s="85" t="s">
        <v>295</v>
      </c>
      <c r="G39" s="86"/>
      <c r="H39" s="86" t="s">
        <v>296</v>
      </c>
      <c r="I39" s="86" t="s">
        <v>297</v>
      </c>
      <c r="J39" s="83" t="s">
        <v>298</v>
      </c>
      <c r="K39" s="85" t="s">
        <v>23</v>
      </c>
      <c r="L39" s="85" t="s">
        <v>299</v>
      </c>
      <c r="M39" s="85" t="s">
        <v>293</v>
      </c>
      <c r="N39" s="85" t="s">
        <v>26</v>
      </c>
      <c r="O39" s="83" t="s">
        <v>294</v>
      </c>
      <c r="P39" s="83" t="s">
        <v>34</v>
      </c>
      <c r="Q39" s="83" t="s">
        <v>47</v>
      </c>
      <c r="R39" s="83" t="s">
        <v>48</v>
      </c>
    </row>
    <row r="40" spans="1:18" ht="80" x14ac:dyDescent="0.2">
      <c r="A40" s="83" t="s">
        <v>267</v>
      </c>
      <c r="B40" s="84">
        <v>202111014</v>
      </c>
      <c r="C40" s="85" t="s">
        <v>18</v>
      </c>
      <c r="D40" s="85" t="s">
        <v>36</v>
      </c>
      <c r="E40" s="85" t="s">
        <v>75</v>
      </c>
      <c r="F40" s="85" t="s">
        <v>85</v>
      </c>
      <c r="G40" s="86"/>
      <c r="H40" s="86" t="s">
        <v>300</v>
      </c>
      <c r="I40" s="86" t="s">
        <v>301</v>
      </c>
      <c r="J40" s="84" t="s">
        <v>70</v>
      </c>
      <c r="K40" s="85" t="s">
        <v>23</v>
      </c>
      <c r="L40" s="85" t="s">
        <v>24</v>
      </c>
      <c r="M40" s="85" t="s">
        <v>84</v>
      </c>
      <c r="N40" s="85" t="s">
        <v>26</v>
      </c>
      <c r="O40" s="83" t="s">
        <v>294</v>
      </c>
      <c r="P40" s="83" t="s">
        <v>34</v>
      </c>
      <c r="Q40" s="83" t="s">
        <v>47</v>
      </c>
      <c r="R40" s="83" t="s">
        <v>35</v>
      </c>
    </row>
    <row r="41" spans="1:18" ht="48" x14ac:dyDescent="0.2">
      <c r="A41" s="83" t="s">
        <v>267</v>
      </c>
      <c r="B41" s="87">
        <v>202111015</v>
      </c>
      <c r="C41" s="85" t="s">
        <v>18</v>
      </c>
      <c r="D41" s="85" t="s">
        <v>41</v>
      </c>
      <c r="E41" s="85" t="s">
        <v>75</v>
      </c>
      <c r="F41" s="85" t="s">
        <v>85</v>
      </c>
      <c r="G41" s="85"/>
      <c r="H41" s="86" t="s">
        <v>302</v>
      </c>
      <c r="I41" s="86" t="s">
        <v>303</v>
      </c>
      <c r="J41" s="87">
        <v>2018</v>
      </c>
      <c r="K41" s="85" t="s">
        <v>23</v>
      </c>
      <c r="L41" s="85" t="s">
        <v>24</v>
      </c>
      <c r="M41" s="85" t="s">
        <v>304</v>
      </c>
      <c r="N41" s="85" t="s">
        <v>26</v>
      </c>
      <c r="O41" s="83" t="s">
        <v>294</v>
      </c>
      <c r="P41" s="83" t="s">
        <v>34</v>
      </c>
      <c r="Q41" s="83" t="s">
        <v>47</v>
      </c>
      <c r="R41" s="83" t="s">
        <v>48</v>
      </c>
    </row>
    <row r="42" spans="1:18" ht="96" x14ac:dyDescent="0.2">
      <c r="A42" s="83" t="s">
        <v>267</v>
      </c>
      <c r="B42" s="87">
        <v>202111016</v>
      </c>
      <c r="C42" s="85" t="s">
        <v>18</v>
      </c>
      <c r="D42" s="85" t="s">
        <v>41</v>
      </c>
      <c r="E42" s="85" t="s">
        <v>75</v>
      </c>
      <c r="F42" s="85" t="s">
        <v>305</v>
      </c>
      <c r="G42" s="86"/>
      <c r="H42" s="86" t="s">
        <v>306</v>
      </c>
      <c r="I42" s="86" t="s">
        <v>307</v>
      </c>
      <c r="J42" s="87">
        <v>1996</v>
      </c>
      <c r="K42" s="85" t="s">
        <v>23</v>
      </c>
      <c r="L42" s="85" t="s">
        <v>24</v>
      </c>
      <c r="M42" s="85" t="s">
        <v>304</v>
      </c>
      <c r="N42" s="85" t="s">
        <v>26</v>
      </c>
      <c r="O42" s="83" t="s">
        <v>294</v>
      </c>
      <c r="P42" s="83" t="s">
        <v>47</v>
      </c>
      <c r="Q42" s="83" t="s">
        <v>34</v>
      </c>
      <c r="R42" s="83" t="s">
        <v>48</v>
      </c>
    </row>
    <row r="43" spans="1:18" ht="64" x14ac:dyDescent="0.2">
      <c r="A43" s="83" t="s">
        <v>267</v>
      </c>
      <c r="B43" s="84">
        <v>202111017</v>
      </c>
      <c r="C43" s="85" t="s">
        <v>308</v>
      </c>
      <c r="D43" s="83" t="s">
        <v>308</v>
      </c>
      <c r="E43" s="85" t="s">
        <v>75</v>
      </c>
      <c r="F43" s="85" t="s">
        <v>91</v>
      </c>
      <c r="G43" s="86"/>
      <c r="H43" s="86" t="s">
        <v>309</v>
      </c>
      <c r="I43" s="86" t="s">
        <v>310</v>
      </c>
      <c r="J43" s="84" t="s">
        <v>45</v>
      </c>
      <c r="K43" s="85" t="s">
        <v>23</v>
      </c>
      <c r="L43" s="85" t="s">
        <v>280</v>
      </c>
      <c r="M43" s="85" t="s">
        <v>311</v>
      </c>
      <c r="N43" s="85" t="s">
        <v>26</v>
      </c>
      <c r="O43" s="83" t="s">
        <v>294</v>
      </c>
      <c r="P43" s="83" t="s">
        <v>29</v>
      </c>
      <c r="Q43" s="83" t="s">
        <v>47</v>
      </c>
      <c r="R43" s="83" t="s">
        <v>35</v>
      </c>
    </row>
    <row r="44" spans="1:18" ht="80" x14ac:dyDescent="0.2">
      <c r="A44" s="83" t="s">
        <v>267</v>
      </c>
      <c r="B44" s="84">
        <v>202111031</v>
      </c>
      <c r="C44" s="85" t="s">
        <v>173</v>
      </c>
      <c r="D44" s="85" t="s">
        <v>351</v>
      </c>
      <c r="E44" s="85" t="s">
        <v>75</v>
      </c>
      <c r="F44" s="85"/>
      <c r="G44" s="86"/>
      <c r="H44" s="86"/>
      <c r="I44" s="86" t="s">
        <v>352</v>
      </c>
      <c r="J44" s="84"/>
      <c r="K44" s="85" t="s">
        <v>23</v>
      </c>
      <c r="L44" s="85" t="s">
        <v>353</v>
      </c>
      <c r="M44" s="85" t="s">
        <v>84</v>
      </c>
      <c r="N44" s="85" t="s">
        <v>26</v>
      </c>
      <c r="O44" s="83" t="s">
        <v>294</v>
      </c>
      <c r="P44" s="83" t="s">
        <v>47</v>
      </c>
      <c r="Q44" s="83" t="s">
        <v>34</v>
      </c>
      <c r="R44" s="83" t="s">
        <v>35</v>
      </c>
    </row>
    <row r="45" spans="1:18" ht="96" x14ac:dyDescent="0.2">
      <c r="A45" s="83" t="s">
        <v>184</v>
      </c>
      <c r="B45" s="87">
        <v>202109014</v>
      </c>
      <c r="C45" s="85" t="s">
        <v>18</v>
      </c>
      <c r="D45" s="85" t="s">
        <v>36</v>
      </c>
      <c r="E45" s="85" t="s">
        <v>220</v>
      </c>
      <c r="F45" s="85"/>
      <c r="G45" s="86"/>
      <c r="H45" s="86" t="s">
        <v>221</v>
      </c>
      <c r="I45" s="86" t="s">
        <v>222</v>
      </c>
      <c r="J45" s="87">
        <v>2019</v>
      </c>
      <c r="K45" s="85" t="s">
        <v>23</v>
      </c>
      <c r="L45" s="85" t="s">
        <v>122</v>
      </c>
      <c r="M45" s="85" t="s">
        <v>40</v>
      </c>
      <c r="N45" s="85" t="s">
        <v>26</v>
      </c>
      <c r="O45" s="83" t="s">
        <v>205</v>
      </c>
      <c r="P45" s="83" t="s">
        <v>34</v>
      </c>
      <c r="Q45" s="83" t="s">
        <v>47</v>
      </c>
      <c r="R45" s="83" t="s">
        <v>35</v>
      </c>
    </row>
    <row r="46" spans="1:18" ht="96" x14ac:dyDescent="0.2">
      <c r="A46" s="83" t="s">
        <v>184</v>
      </c>
      <c r="B46" s="87">
        <v>202109015</v>
      </c>
      <c r="C46" s="85" t="s">
        <v>18</v>
      </c>
      <c r="D46" s="85" t="s">
        <v>41</v>
      </c>
      <c r="E46" s="85" t="s">
        <v>220</v>
      </c>
      <c r="F46" s="85"/>
      <c r="G46" s="86"/>
      <c r="H46" s="86" t="s">
        <v>221</v>
      </c>
      <c r="I46" s="86" t="s">
        <v>223</v>
      </c>
      <c r="J46" s="87">
        <v>2019</v>
      </c>
      <c r="K46" s="85" t="s">
        <v>23</v>
      </c>
      <c r="L46" s="85" t="s">
        <v>122</v>
      </c>
      <c r="M46" s="85" t="s">
        <v>224</v>
      </c>
      <c r="N46" s="85" t="s">
        <v>26</v>
      </c>
      <c r="O46" s="83" t="s">
        <v>205</v>
      </c>
      <c r="P46" s="83" t="s">
        <v>34</v>
      </c>
      <c r="Q46" s="83" t="s">
        <v>29</v>
      </c>
      <c r="R46" s="83" t="s">
        <v>35</v>
      </c>
    </row>
    <row r="47" spans="1:18" ht="96" x14ac:dyDescent="0.2">
      <c r="A47" s="83" t="s">
        <v>17</v>
      </c>
      <c r="B47" s="84">
        <v>202107028</v>
      </c>
      <c r="C47" s="85" t="s">
        <v>18</v>
      </c>
      <c r="D47" s="85" t="s">
        <v>36</v>
      </c>
      <c r="E47" s="85" t="s">
        <v>139</v>
      </c>
      <c r="F47" s="85" t="s">
        <v>140</v>
      </c>
      <c r="G47" s="86"/>
      <c r="H47" s="86" t="s">
        <v>141</v>
      </c>
      <c r="I47" s="86" t="s">
        <v>142</v>
      </c>
      <c r="J47" s="84">
        <v>2020</v>
      </c>
      <c r="K47" s="85" t="s">
        <v>121</v>
      </c>
      <c r="L47" s="85" t="s">
        <v>24</v>
      </c>
      <c r="M47" s="85" t="s">
        <v>40</v>
      </c>
      <c r="N47" s="85" t="s">
        <v>26</v>
      </c>
      <c r="O47" s="83" t="s">
        <v>79</v>
      </c>
      <c r="P47" s="83" t="s">
        <v>34</v>
      </c>
      <c r="Q47" s="83" t="s">
        <v>47</v>
      </c>
      <c r="R47" s="83" t="s">
        <v>30</v>
      </c>
    </row>
    <row r="48" spans="1:18" ht="64" x14ac:dyDescent="0.2">
      <c r="A48" s="83" t="s">
        <v>17</v>
      </c>
      <c r="B48" s="84">
        <v>202107035</v>
      </c>
      <c r="C48" s="85" t="s">
        <v>155</v>
      </c>
      <c r="D48" s="85" t="s">
        <v>169</v>
      </c>
      <c r="E48" s="85" t="s">
        <v>139</v>
      </c>
      <c r="F48" s="85"/>
      <c r="G48" s="86"/>
      <c r="H48" s="86"/>
      <c r="I48" s="86" t="s">
        <v>170</v>
      </c>
      <c r="J48" s="84"/>
      <c r="K48" s="85" t="s">
        <v>23</v>
      </c>
      <c r="L48" s="85" t="s">
        <v>171</v>
      </c>
      <c r="M48" s="85" t="s">
        <v>172</v>
      </c>
      <c r="N48" s="85" t="s">
        <v>26</v>
      </c>
      <c r="O48" s="83" t="s">
        <v>79</v>
      </c>
      <c r="P48" s="83" t="s">
        <v>168</v>
      </c>
      <c r="Q48" s="83" t="s">
        <v>167</v>
      </c>
      <c r="R48" s="83" t="s">
        <v>35</v>
      </c>
    </row>
    <row r="49" spans="1:18" ht="80" x14ac:dyDescent="0.2">
      <c r="A49" s="83" t="s">
        <v>184</v>
      </c>
      <c r="B49" s="87">
        <v>202109020</v>
      </c>
      <c r="C49" s="85" t="s">
        <v>18</v>
      </c>
      <c r="D49" s="85" t="s">
        <v>36</v>
      </c>
      <c r="E49" s="85" t="s">
        <v>139</v>
      </c>
      <c r="F49" s="85" t="s">
        <v>237</v>
      </c>
      <c r="G49" s="86"/>
      <c r="H49" s="86"/>
      <c r="I49" s="86" t="s">
        <v>238</v>
      </c>
      <c r="J49" s="87">
        <v>2020</v>
      </c>
      <c r="K49" s="85" t="s">
        <v>23</v>
      </c>
      <c r="L49" s="85" t="s">
        <v>24</v>
      </c>
      <c r="M49" s="85" t="s">
        <v>33</v>
      </c>
      <c r="N49" s="85" t="s">
        <v>26</v>
      </c>
      <c r="O49" s="83" t="s">
        <v>205</v>
      </c>
      <c r="P49" s="83" t="s">
        <v>29</v>
      </c>
      <c r="Q49" s="83" t="s">
        <v>47</v>
      </c>
      <c r="R49" s="83" t="s">
        <v>35</v>
      </c>
    </row>
    <row r="50" spans="1:18" ht="32" x14ac:dyDescent="0.2">
      <c r="A50" s="83" t="s">
        <v>184</v>
      </c>
      <c r="B50" s="84">
        <v>202109021</v>
      </c>
      <c r="C50" s="85" t="s">
        <v>18</v>
      </c>
      <c r="D50" s="85" t="s">
        <v>36</v>
      </c>
      <c r="E50" s="85" t="s">
        <v>139</v>
      </c>
      <c r="F50" s="85" t="s">
        <v>140</v>
      </c>
      <c r="G50" s="86"/>
      <c r="H50" s="86"/>
      <c r="I50" s="94" t="s">
        <v>239</v>
      </c>
      <c r="J50" s="84" t="s">
        <v>106</v>
      </c>
      <c r="K50" s="85" t="s">
        <v>23</v>
      </c>
      <c r="L50" s="85" t="s">
        <v>24</v>
      </c>
      <c r="M50" s="85" t="s">
        <v>111</v>
      </c>
      <c r="N50" s="85" t="s">
        <v>26</v>
      </c>
      <c r="O50" s="83" t="s">
        <v>205</v>
      </c>
      <c r="P50" s="83" t="s">
        <v>29</v>
      </c>
      <c r="Q50" s="83" t="s">
        <v>34</v>
      </c>
      <c r="R50" s="83" t="s">
        <v>35</v>
      </c>
    </row>
    <row r="51" spans="1:18" ht="32" x14ac:dyDescent="0.2">
      <c r="A51" s="83" t="s">
        <v>184</v>
      </c>
      <c r="B51" s="84">
        <v>202109022</v>
      </c>
      <c r="C51" s="85" t="s">
        <v>18</v>
      </c>
      <c r="D51" s="85" t="s">
        <v>36</v>
      </c>
      <c r="E51" s="85" t="s">
        <v>139</v>
      </c>
      <c r="F51" s="85" t="s">
        <v>240</v>
      </c>
      <c r="G51" s="86"/>
      <c r="H51" s="86" t="s">
        <v>241</v>
      </c>
      <c r="I51" s="86" t="s">
        <v>242</v>
      </c>
      <c r="J51" s="84">
        <v>2020</v>
      </c>
      <c r="K51" s="83" t="s">
        <v>94</v>
      </c>
      <c r="L51" s="85" t="s">
        <v>24</v>
      </c>
      <c r="M51" s="85" t="s">
        <v>62</v>
      </c>
      <c r="N51" s="85" t="s">
        <v>26</v>
      </c>
      <c r="O51" s="83" t="s">
        <v>205</v>
      </c>
      <c r="P51" s="83" t="s">
        <v>47</v>
      </c>
      <c r="Q51" s="83" t="s">
        <v>34</v>
      </c>
      <c r="R51" s="83" t="s">
        <v>30</v>
      </c>
    </row>
    <row r="52" spans="1:18" ht="80" x14ac:dyDescent="0.2">
      <c r="A52" s="83" t="s">
        <v>184</v>
      </c>
      <c r="B52" s="87">
        <v>202109023</v>
      </c>
      <c r="C52" s="85" t="s">
        <v>18</v>
      </c>
      <c r="D52" s="85" t="s">
        <v>36</v>
      </c>
      <c r="E52" s="85" t="s">
        <v>139</v>
      </c>
      <c r="F52" s="85" t="s">
        <v>243</v>
      </c>
      <c r="G52" s="86"/>
      <c r="H52" s="86" t="s">
        <v>244</v>
      </c>
      <c r="I52" s="86" t="s">
        <v>432</v>
      </c>
      <c r="J52" s="87">
        <v>2020</v>
      </c>
      <c r="K52" s="85" t="s">
        <v>23</v>
      </c>
      <c r="L52" s="85" t="s">
        <v>24</v>
      </c>
      <c r="M52" s="85" t="s">
        <v>192</v>
      </c>
      <c r="N52" s="85" t="s">
        <v>26</v>
      </c>
      <c r="O52" s="83" t="s">
        <v>205</v>
      </c>
      <c r="P52" s="83" t="s">
        <v>47</v>
      </c>
      <c r="Q52" s="83" t="s">
        <v>34</v>
      </c>
      <c r="R52" s="83" t="s">
        <v>48</v>
      </c>
    </row>
    <row r="53" spans="1:18" ht="96" x14ac:dyDescent="0.2">
      <c r="A53" s="83" t="s">
        <v>184</v>
      </c>
      <c r="B53" s="87">
        <v>202109024</v>
      </c>
      <c r="C53" s="85" t="s">
        <v>18</v>
      </c>
      <c r="D53" s="85" t="s">
        <v>41</v>
      </c>
      <c r="E53" s="85" t="s">
        <v>139</v>
      </c>
      <c r="F53" s="85" t="s">
        <v>237</v>
      </c>
      <c r="G53" s="86"/>
      <c r="H53" s="86" t="s">
        <v>244</v>
      </c>
      <c r="I53" s="86" t="s">
        <v>245</v>
      </c>
      <c r="J53" s="87">
        <v>2019</v>
      </c>
      <c r="K53" s="85" t="s">
        <v>23</v>
      </c>
      <c r="L53" s="85" t="s">
        <v>122</v>
      </c>
      <c r="M53" s="85" t="s">
        <v>192</v>
      </c>
      <c r="N53" s="85" t="s">
        <v>26</v>
      </c>
      <c r="O53" s="83" t="s">
        <v>205</v>
      </c>
      <c r="P53" s="83" t="s">
        <v>29</v>
      </c>
      <c r="Q53" s="83" t="s">
        <v>34</v>
      </c>
      <c r="R53" s="83" t="s">
        <v>48</v>
      </c>
    </row>
    <row r="54" spans="1:18" ht="96" x14ac:dyDescent="0.2">
      <c r="A54" s="83" t="s">
        <v>17</v>
      </c>
      <c r="B54" s="84">
        <v>202107034</v>
      </c>
      <c r="C54" s="85" t="s">
        <v>155</v>
      </c>
      <c r="D54" s="85" t="s">
        <v>156</v>
      </c>
      <c r="E54" s="85" t="s">
        <v>164</v>
      </c>
      <c r="F54" s="85"/>
      <c r="G54" s="86"/>
      <c r="H54" s="86"/>
      <c r="I54" s="86" t="s">
        <v>165</v>
      </c>
      <c r="J54" s="84"/>
      <c r="K54" s="85" t="s">
        <v>158</v>
      </c>
      <c r="L54" s="85" t="s">
        <v>159</v>
      </c>
      <c r="M54" s="85" t="s">
        <v>166</v>
      </c>
      <c r="N54" s="85" t="s">
        <v>26</v>
      </c>
      <c r="O54" s="83" t="s">
        <v>79</v>
      </c>
      <c r="P54" s="83" t="s">
        <v>167</v>
      </c>
      <c r="Q54" s="83" t="s">
        <v>168</v>
      </c>
      <c r="R54" s="83" t="s">
        <v>35</v>
      </c>
    </row>
    <row r="55" spans="1:18" ht="80" x14ac:dyDescent="0.2">
      <c r="A55" s="83" t="s">
        <v>17</v>
      </c>
      <c r="B55" s="84">
        <v>202107017</v>
      </c>
      <c r="C55" s="85" t="s">
        <v>18</v>
      </c>
      <c r="D55" s="85" t="s">
        <v>57</v>
      </c>
      <c r="E55" s="85" t="s">
        <v>95</v>
      </c>
      <c r="F55" s="85" t="s">
        <v>96</v>
      </c>
      <c r="G55" s="86"/>
      <c r="H55" s="88" t="s">
        <v>97</v>
      </c>
      <c r="I55" s="88" t="s">
        <v>98</v>
      </c>
      <c r="J55" s="84">
        <v>2020</v>
      </c>
      <c r="K55" s="85" t="s">
        <v>23</v>
      </c>
      <c r="L55" s="85" t="s">
        <v>24</v>
      </c>
      <c r="M55" s="85" t="s">
        <v>99</v>
      </c>
      <c r="N55" s="85" t="s">
        <v>26</v>
      </c>
      <c r="O55" s="83" t="s">
        <v>79</v>
      </c>
      <c r="P55" s="83" t="s">
        <v>34</v>
      </c>
      <c r="Q55" s="83" t="s">
        <v>29</v>
      </c>
      <c r="R55" s="83" t="s">
        <v>35</v>
      </c>
    </row>
    <row r="56" spans="1:18" ht="48" x14ac:dyDescent="0.2">
      <c r="A56" s="83" t="s">
        <v>17</v>
      </c>
      <c r="B56" s="84">
        <v>202107018</v>
      </c>
      <c r="C56" s="85" t="s">
        <v>18</v>
      </c>
      <c r="D56" s="85" t="s">
        <v>41</v>
      </c>
      <c r="E56" s="85" t="s">
        <v>95</v>
      </c>
      <c r="F56" s="85" t="s">
        <v>96</v>
      </c>
      <c r="G56" s="86"/>
      <c r="H56" s="86" t="s">
        <v>100</v>
      </c>
      <c r="I56" s="86" t="s">
        <v>101</v>
      </c>
      <c r="J56" s="84" t="s">
        <v>70</v>
      </c>
      <c r="K56" s="85" t="s">
        <v>23</v>
      </c>
      <c r="L56" s="85" t="s">
        <v>24</v>
      </c>
      <c r="M56" s="85" t="s">
        <v>99</v>
      </c>
      <c r="N56" s="85" t="s">
        <v>26</v>
      </c>
      <c r="O56" s="83" t="s">
        <v>79</v>
      </c>
      <c r="P56" s="83" t="s">
        <v>29</v>
      </c>
      <c r="Q56" s="83" t="s">
        <v>34</v>
      </c>
      <c r="R56" s="83" t="s">
        <v>35</v>
      </c>
    </row>
    <row r="57" spans="1:18" ht="48" x14ac:dyDescent="0.2">
      <c r="A57" s="83" t="s">
        <v>267</v>
      </c>
      <c r="B57" s="87">
        <v>202111023</v>
      </c>
      <c r="C57" s="85" t="s">
        <v>18</v>
      </c>
      <c r="D57" s="85" t="s">
        <v>36</v>
      </c>
      <c r="E57" s="85" t="s">
        <v>330</v>
      </c>
      <c r="F57" s="85" t="s">
        <v>331</v>
      </c>
      <c r="G57" s="86"/>
      <c r="H57" s="86" t="s">
        <v>332</v>
      </c>
      <c r="I57" s="86" t="s">
        <v>333</v>
      </c>
      <c r="J57" s="83" t="s">
        <v>334</v>
      </c>
      <c r="K57" s="85" t="s">
        <v>23</v>
      </c>
      <c r="L57" s="85" t="s">
        <v>335</v>
      </c>
      <c r="M57" s="85" t="s">
        <v>33</v>
      </c>
      <c r="N57" s="85" t="s">
        <v>26</v>
      </c>
      <c r="O57" s="83" t="s">
        <v>294</v>
      </c>
      <c r="P57" s="83" t="s">
        <v>47</v>
      </c>
      <c r="Q57" s="83" t="s">
        <v>34</v>
      </c>
      <c r="R57" s="83" t="s">
        <v>35</v>
      </c>
    </row>
    <row r="58" spans="1:18" ht="48" x14ac:dyDescent="0.2">
      <c r="A58" s="83" t="s">
        <v>267</v>
      </c>
      <c r="B58" s="87">
        <v>202111024</v>
      </c>
      <c r="C58" s="85" t="s">
        <v>18</v>
      </c>
      <c r="D58" s="85" t="s">
        <v>36</v>
      </c>
      <c r="E58" s="85" t="s">
        <v>330</v>
      </c>
      <c r="F58" s="85" t="s">
        <v>331</v>
      </c>
      <c r="G58" s="86"/>
      <c r="H58" s="86" t="s">
        <v>336</v>
      </c>
      <c r="I58" s="86" t="s">
        <v>337</v>
      </c>
      <c r="J58" s="83" t="s">
        <v>334</v>
      </c>
      <c r="K58" s="85" t="s">
        <v>23</v>
      </c>
      <c r="L58" s="85" t="s">
        <v>335</v>
      </c>
      <c r="M58" s="85" t="s">
        <v>33</v>
      </c>
      <c r="N58" s="85" t="s">
        <v>26</v>
      </c>
      <c r="O58" s="83" t="s">
        <v>294</v>
      </c>
      <c r="P58" s="83" t="s">
        <v>34</v>
      </c>
      <c r="Q58" s="83" t="s">
        <v>47</v>
      </c>
      <c r="R58" s="83" t="s">
        <v>35</v>
      </c>
    </row>
    <row r="59" spans="1:18" ht="48" x14ac:dyDescent="0.2">
      <c r="A59" s="83" t="s">
        <v>17</v>
      </c>
      <c r="B59" s="87">
        <v>202107019</v>
      </c>
      <c r="C59" s="85" t="s">
        <v>18</v>
      </c>
      <c r="D59" s="85" t="s">
        <v>36</v>
      </c>
      <c r="E59" s="85" t="s">
        <v>102</v>
      </c>
      <c r="F59" s="85" t="s">
        <v>103</v>
      </c>
      <c r="G59" s="86"/>
      <c r="H59" s="86" t="s">
        <v>104</v>
      </c>
      <c r="I59" s="86" t="s">
        <v>105</v>
      </c>
      <c r="J59" s="83" t="s">
        <v>106</v>
      </c>
      <c r="K59" s="85" t="s">
        <v>23</v>
      </c>
      <c r="L59" s="85" t="s">
        <v>24</v>
      </c>
      <c r="M59" s="85" t="s">
        <v>107</v>
      </c>
      <c r="N59" s="85" t="s">
        <v>26</v>
      </c>
      <c r="O59" s="83" t="s">
        <v>79</v>
      </c>
      <c r="P59" s="83" t="s">
        <v>47</v>
      </c>
      <c r="Q59" s="83" t="s">
        <v>29</v>
      </c>
      <c r="R59" s="83" t="s">
        <v>35</v>
      </c>
    </row>
    <row r="60" spans="1:18" ht="80" x14ac:dyDescent="0.2">
      <c r="A60" s="83" t="s">
        <v>17</v>
      </c>
      <c r="B60" s="84">
        <v>202107020</v>
      </c>
      <c r="C60" s="85" t="s">
        <v>18</v>
      </c>
      <c r="D60" s="85" t="s">
        <v>36</v>
      </c>
      <c r="E60" s="85" t="s">
        <v>102</v>
      </c>
      <c r="F60" s="85" t="s">
        <v>108</v>
      </c>
      <c r="G60" s="86"/>
      <c r="H60" s="88" t="s">
        <v>109</v>
      </c>
      <c r="I60" s="86" t="s">
        <v>110</v>
      </c>
      <c r="J60" s="87">
        <v>2019</v>
      </c>
      <c r="K60" s="85" t="s">
        <v>23</v>
      </c>
      <c r="L60" s="85" t="s">
        <v>24</v>
      </c>
      <c r="M60" s="83" t="s">
        <v>111</v>
      </c>
      <c r="N60" s="85" t="s">
        <v>26</v>
      </c>
      <c r="O60" s="83" t="s">
        <v>79</v>
      </c>
      <c r="P60" s="83" t="s">
        <v>47</v>
      </c>
      <c r="Q60" s="83" t="s">
        <v>34</v>
      </c>
      <c r="R60" s="83" t="s">
        <v>35</v>
      </c>
    </row>
    <row r="61" spans="1:18" ht="32" x14ac:dyDescent="0.2">
      <c r="A61" s="83" t="s">
        <v>17</v>
      </c>
      <c r="B61" s="84">
        <v>202107021</v>
      </c>
      <c r="C61" s="85" t="s">
        <v>18</v>
      </c>
      <c r="D61" s="85" t="s">
        <v>112</v>
      </c>
      <c r="E61" s="85" t="s">
        <v>102</v>
      </c>
      <c r="F61" s="85" t="s">
        <v>113</v>
      </c>
      <c r="G61" s="86"/>
      <c r="H61" s="88" t="s">
        <v>114</v>
      </c>
      <c r="I61" s="86" t="s">
        <v>429</v>
      </c>
      <c r="J61" s="84"/>
      <c r="K61" s="85" t="s">
        <v>23</v>
      </c>
      <c r="L61" s="85" t="s">
        <v>24</v>
      </c>
      <c r="M61" s="85" t="s">
        <v>115</v>
      </c>
      <c r="N61" s="85" t="s">
        <v>26</v>
      </c>
      <c r="O61" s="83" t="s">
        <v>79</v>
      </c>
      <c r="P61" s="83" t="s">
        <v>29</v>
      </c>
      <c r="Q61" s="83" t="s">
        <v>28</v>
      </c>
      <c r="R61" s="83" t="s">
        <v>35</v>
      </c>
    </row>
    <row r="62" spans="1:18" ht="144" x14ac:dyDescent="0.2">
      <c r="A62" s="83" t="s">
        <v>17</v>
      </c>
      <c r="B62" s="84">
        <v>202107022</v>
      </c>
      <c r="C62" s="85" t="s">
        <v>18</v>
      </c>
      <c r="D62" s="85" t="s">
        <v>116</v>
      </c>
      <c r="E62" s="85" t="s">
        <v>102</v>
      </c>
      <c r="F62" s="85"/>
      <c r="G62" s="86"/>
      <c r="H62" s="86"/>
      <c r="I62" s="86" t="s">
        <v>117</v>
      </c>
      <c r="J62" s="84"/>
      <c r="K62" s="85" t="s">
        <v>23</v>
      </c>
      <c r="L62" s="85" t="s">
        <v>24</v>
      </c>
      <c r="M62" s="85" t="s">
        <v>33</v>
      </c>
      <c r="N62" s="85" t="s">
        <v>26</v>
      </c>
      <c r="O62" s="83" t="s">
        <v>79</v>
      </c>
      <c r="P62" s="83" t="s">
        <v>29</v>
      </c>
      <c r="Q62" s="83" t="s">
        <v>28</v>
      </c>
      <c r="R62" s="83" t="s">
        <v>35</v>
      </c>
    </row>
    <row r="63" spans="1:18" ht="144" x14ac:dyDescent="0.2">
      <c r="A63" s="83" t="s">
        <v>17</v>
      </c>
      <c r="B63" s="87">
        <v>202107023</v>
      </c>
      <c r="C63" s="85" t="s">
        <v>18</v>
      </c>
      <c r="D63" s="85" t="s">
        <v>41</v>
      </c>
      <c r="E63" s="85" t="s">
        <v>102</v>
      </c>
      <c r="F63" s="85" t="s">
        <v>118</v>
      </c>
      <c r="G63" s="86"/>
      <c r="H63" s="86" t="s">
        <v>119</v>
      </c>
      <c r="I63" s="86" t="s">
        <v>430</v>
      </c>
      <c r="J63" s="83" t="s">
        <v>120</v>
      </c>
      <c r="K63" s="85" t="s">
        <v>121</v>
      </c>
      <c r="L63" s="85" t="s">
        <v>122</v>
      </c>
      <c r="M63" s="85" t="s">
        <v>123</v>
      </c>
      <c r="N63" s="85" t="s">
        <v>124</v>
      </c>
      <c r="O63" s="83" t="s">
        <v>27</v>
      </c>
      <c r="P63" s="83" t="s">
        <v>29</v>
      </c>
      <c r="Q63" s="83" t="s">
        <v>28</v>
      </c>
      <c r="R63" s="83" t="s">
        <v>30</v>
      </c>
    </row>
    <row r="64" spans="1:18" ht="112" x14ac:dyDescent="0.2">
      <c r="A64" s="83" t="s">
        <v>17</v>
      </c>
      <c r="B64" s="84">
        <v>202107024</v>
      </c>
      <c r="C64" s="85" t="s">
        <v>18</v>
      </c>
      <c r="D64" s="85" t="s">
        <v>41</v>
      </c>
      <c r="E64" s="85" t="s">
        <v>102</v>
      </c>
      <c r="F64" s="85" t="s">
        <v>108</v>
      </c>
      <c r="G64" s="86"/>
      <c r="H64" s="86" t="s">
        <v>125</v>
      </c>
      <c r="I64" s="86" t="s">
        <v>126</v>
      </c>
      <c r="J64" s="84">
        <v>2020</v>
      </c>
      <c r="K64" s="85" t="s">
        <v>94</v>
      </c>
      <c r="L64" s="85" t="s">
        <v>24</v>
      </c>
      <c r="M64" s="83" t="s">
        <v>127</v>
      </c>
      <c r="N64" s="85" t="s">
        <v>26</v>
      </c>
      <c r="O64" s="83" t="s">
        <v>79</v>
      </c>
      <c r="P64" s="83" t="s">
        <v>29</v>
      </c>
      <c r="Q64" s="83" t="s">
        <v>28</v>
      </c>
      <c r="R64" s="83" t="s">
        <v>35</v>
      </c>
    </row>
    <row r="65" spans="1:18" ht="56" customHeight="1" x14ac:dyDescent="0.2">
      <c r="A65" s="83" t="s">
        <v>184</v>
      </c>
      <c r="B65" s="84">
        <v>202109016</v>
      </c>
      <c r="C65" s="85" t="s">
        <v>18</v>
      </c>
      <c r="D65" s="85" t="s">
        <v>19</v>
      </c>
      <c r="E65" s="85" t="s">
        <v>102</v>
      </c>
      <c r="F65" s="85" t="s">
        <v>225</v>
      </c>
      <c r="G65" s="86"/>
      <c r="H65" s="86" t="s">
        <v>226</v>
      </c>
      <c r="I65" s="88" t="s">
        <v>227</v>
      </c>
      <c r="J65" s="84"/>
      <c r="K65" s="85" t="s">
        <v>23</v>
      </c>
      <c r="L65" s="85" t="s">
        <v>24</v>
      </c>
      <c r="M65" s="83" t="s">
        <v>224</v>
      </c>
      <c r="N65" s="85" t="s">
        <v>26</v>
      </c>
      <c r="O65" s="83" t="s">
        <v>205</v>
      </c>
      <c r="P65" s="83" t="s">
        <v>34</v>
      </c>
      <c r="Q65" s="83" t="s">
        <v>28</v>
      </c>
      <c r="R65" s="83" t="s">
        <v>35</v>
      </c>
    </row>
    <row r="66" spans="1:18" ht="80" x14ac:dyDescent="0.2">
      <c r="A66" s="83" t="s">
        <v>184</v>
      </c>
      <c r="B66" s="84">
        <v>202109017</v>
      </c>
      <c r="C66" s="85" t="s">
        <v>18</v>
      </c>
      <c r="D66" s="85" t="s">
        <v>36</v>
      </c>
      <c r="E66" s="85" t="s">
        <v>102</v>
      </c>
      <c r="F66" s="85" t="s">
        <v>228</v>
      </c>
      <c r="G66" s="86"/>
      <c r="H66" s="86" t="s">
        <v>229</v>
      </c>
      <c r="I66" s="86" t="s">
        <v>230</v>
      </c>
      <c r="J66" s="84">
        <v>2020</v>
      </c>
      <c r="K66" s="85" t="s">
        <v>94</v>
      </c>
      <c r="L66" s="85" t="s">
        <v>24</v>
      </c>
      <c r="M66" s="83" t="s">
        <v>40</v>
      </c>
      <c r="N66" s="85" t="s">
        <v>26</v>
      </c>
      <c r="O66" s="83" t="s">
        <v>205</v>
      </c>
      <c r="P66" s="83" t="s">
        <v>47</v>
      </c>
      <c r="Q66" s="83" t="s">
        <v>29</v>
      </c>
      <c r="R66" s="83" t="s">
        <v>35</v>
      </c>
    </row>
    <row r="67" spans="1:18" ht="64" x14ac:dyDescent="0.2">
      <c r="A67" s="83" t="s">
        <v>267</v>
      </c>
      <c r="B67" s="84">
        <v>202111018</v>
      </c>
      <c r="C67" s="85" t="s">
        <v>18</v>
      </c>
      <c r="D67" s="85" t="s">
        <v>41</v>
      </c>
      <c r="E67" s="85" t="s">
        <v>102</v>
      </c>
      <c r="F67" s="85" t="s">
        <v>312</v>
      </c>
      <c r="G67" s="86"/>
      <c r="H67" s="86" t="s">
        <v>313</v>
      </c>
      <c r="I67" s="88" t="s">
        <v>314</v>
      </c>
      <c r="J67" s="84">
        <v>2016</v>
      </c>
      <c r="K67" s="85" t="s">
        <v>23</v>
      </c>
      <c r="L67" s="85" t="s">
        <v>24</v>
      </c>
      <c r="M67" s="83" t="s">
        <v>315</v>
      </c>
      <c r="N67" s="85" t="s">
        <v>26</v>
      </c>
      <c r="O67" s="83" t="s">
        <v>79</v>
      </c>
      <c r="P67" s="83" t="s">
        <v>34</v>
      </c>
      <c r="Q67" s="83" t="s">
        <v>47</v>
      </c>
      <c r="R67" s="83" t="s">
        <v>163</v>
      </c>
    </row>
    <row r="68" spans="1:18" ht="48" x14ac:dyDescent="0.2">
      <c r="A68" s="83" t="s">
        <v>17</v>
      </c>
      <c r="B68" s="84">
        <v>202107003</v>
      </c>
      <c r="C68" s="85" t="s">
        <v>18</v>
      </c>
      <c r="D68" s="85" t="s">
        <v>36</v>
      </c>
      <c r="E68" s="85" t="s">
        <v>37</v>
      </c>
      <c r="F68" s="85" t="s">
        <v>38</v>
      </c>
      <c r="G68" s="86"/>
      <c r="H68" s="84"/>
      <c r="I68" s="86" t="s">
        <v>39</v>
      </c>
      <c r="J68" s="84">
        <v>2020</v>
      </c>
      <c r="K68" s="85" t="s">
        <v>23</v>
      </c>
      <c r="L68" s="85" t="s">
        <v>24</v>
      </c>
      <c r="M68" s="85" t="s">
        <v>40</v>
      </c>
      <c r="N68" s="85" t="s">
        <v>26</v>
      </c>
      <c r="O68" s="83" t="s">
        <v>27</v>
      </c>
      <c r="P68" s="83" t="s">
        <v>28</v>
      </c>
      <c r="Q68" s="83" t="s">
        <v>29</v>
      </c>
      <c r="R68" s="83" t="s">
        <v>35</v>
      </c>
    </row>
    <row r="69" spans="1:18" ht="48" x14ac:dyDescent="0.2">
      <c r="A69" s="83" t="s">
        <v>17</v>
      </c>
      <c r="B69" s="84">
        <v>202107004</v>
      </c>
      <c r="C69" s="85" t="s">
        <v>18</v>
      </c>
      <c r="D69" s="85" t="s">
        <v>41</v>
      </c>
      <c r="E69" s="85" t="s">
        <v>37</v>
      </c>
      <c r="F69" s="85" t="s">
        <v>42</v>
      </c>
      <c r="G69" s="86"/>
      <c r="H69" s="86"/>
      <c r="I69" s="88" t="s">
        <v>43</v>
      </c>
      <c r="J69" s="84" t="s">
        <v>44</v>
      </c>
      <c r="K69" s="85" t="s">
        <v>23</v>
      </c>
      <c r="L69" s="85" t="s">
        <v>24</v>
      </c>
      <c r="M69" s="85" t="s">
        <v>40</v>
      </c>
      <c r="N69" s="85" t="s">
        <v>26</v>
      </c>
      <c r="O69" s="83" t="s">
        <v>27</v>
      </c>
      <c r="P69" s="83" t="s">
        <v>29</v>
      </c>
      <c r="Q69" s="83" t="s">
        <v>28</v>
      </c>
      <c r="R69" s="83" t="s">
        <v>30</v>
      </c>
    </row>
    <row r="70" spans="1:18" ht="80" x14ac:dyDescent="0.2">
      <c r="A70" s="83" t="s">
        <v>17</v>
      </c>
      <c r="B70" s="84">
        <v>202107005</v>
      </c>
      <c r="C70" s="85" t="s">
        <v>18</v>
      </c>
      <c r="D70" s="85" t="s">
        <v>41</v>
      </c>
      <c r="E70" s="85" t="s">
        <v>37</v>
      </c>
      <c r="F70" s="85" t="s">
        <v>42</v>
      </c>
      <c r="G70" s="86"/>
      <c r="H70" s="86"/>
      <c r="I70" s="88" t="s">
        <v>421</v>
      </c>
      <c r="J70" s="84" t="s">
        <v>45</v>
      </c>
      <c r="K70" s="85" t="s">
        <v>23</v>
      </c>
      <c r="L70" s="85" t="s">
        <v>24</v>
      </c>
      <c r="M70" s="85" t="s">
        <v>46</v>
      </c>
      <c r="N70" s="85" t="s">
        <v>26</v>
      </c>
      <c r="O70" s="83" t="s">
        <v>27</v>
      </c>
      <c r="P70" s="83" t="s">
        <v>47</v>
      </c>
      <c r="Q70" s="83" t="s">
        <v>34</v>
      </c>
      <c r="R70" s="83" t="s">
        <v>48</v>
      </c>
    </row>
    <row r="71" spans="1:18" ht="64" x14ac:dyDescent="0.2">
      <c r="A71" s="83" t="s">
        <v>17</v>
      </c>
      <c r="B71" s="84">
        <v>202107006</v>
      </c>
      <c r="C71" s="85" t="s">
        <v>18</v>
      </c>
      <c r="D71" s="85" t="s">
        <v>41</v>
      </c>
      <c r="E71" s="85" t="s">
        <v>37</v>
      </c>
      <c r="F71" s="85"/>
      <c r="G71" s="86"/>
      <c r="H71" s="86"/>
      <c r="I71" s="86" t="s">
        <v>417</v>
      </c>
      <c r="J71" s="84">
        <v>2020</v>
      </c>
      <c r="K71" s="85" t="s">
        <v>49</v>
      </c>
      <c r="L71" s="85" t="s">
        <v>50</v>
      </c>
      <c r="M71" s="85" t="s">
        <v>51</v>
      </c>
      <c r="N71" s="85" t="s">
        <v>26</v>
      </c>
      <c r="O71" s="83" t="s">
        <v>27</v>
      </c>
      <c r="P71" s="83" t="s">
        <v>28</v>
      </c>
      <c r="Q71" s="83" t="s">
        <v>29</v>
      </c>
      <c r="R71" s="83" t="s">
        <v>30</v>
      </c>
    </row>
    <row r="72" spans="1:18" ht="96" x14ac:dyDescent="0.2">
      <c r="A72" s="83" t="s">
        <v>17</v>
      </c>
      <c r="B72" s="84">
        <v>202107031</v>
      </c>
      <c r="C72" s="85" t="s">
        <v>18</v>
      </c>
      <c r="D72" s="85" t="s">
        <v>150</v>
      </c>
      <c r="E72" s="85" t="s">
        <v>151</v>
      </c>
      <c r="F72" s="85"/>
      <c r="G72" s="86"/>
      <c r="H72" s="86"/>
      <c r="I72" s="86" t="s">
        <v>416</v>
      </c>
      <c r="J72" s="84"/>
      <c r="K72" s="85" t="s">
        <v>23</v>
      </c>
      <c r="L72" s="85" t="s">
        <v>152</v>
      </c>
      <c r="M72" s="85" t="s">
        <v>153</v>
      </c>
      <c r="N72" s="85" t="s">
        <v>26</v>
      </c>
      <c r="O72" s="83" t="s">
        <v>79</v>
      </c>
      <c r="P72" s="83" t="s">
        <v>34</v>
      </c>
      <c r="Q72" s="83" t="s">
        <v>47</v>
      </c>
      <c r="R72" s="83" t="s">
        <v>35</v>
      </c>
    </row>
    <row r="73" spans="1:18" ht="128" x14ac:dyDescent="0.2">
      <c r="A73" s="83" t="s">
        <v>17</v>
      </c>
      <c r="B73" s="84">
        <v>202107032</v>
      </c>
      <c r="C73" s="85" t="s">
        <v>18</v>
      </c>
      <c r="D73" s="85" t="s">
        <v>150</v>
      </c>
      <c r="E73" s="85" t="s">
        <v>151</v>
      </c>
      <c r="F73" s="85"/>
      <c r="G73" s="86"/>
      <c r="H73" s="85"/>
      <c r="I73" s="96" t="s">
        <v>433</v>
      </c>
      <c r="J73" s="84"/>
      <c r="K73" s="85" t="s">
        <v>23</v>
      </c>
      <c r="L73" s="85" t="s">
        <v>152</v>
      </c>
      <c r="M73" s="85" t="s">
        <v>154</v>
      </c>
      <c r="N73" s="85" t="s">
        <v>26</v>
      </c>
      <c r="O73" s="83" t="s">
        <v>79</v>
      </c>
      <c r="P73" s="83" t="s">
        <v>34</v>
      </c>
      <c r="Q73" s="83" t="s">
        <v>47</v>
      </c>
      <c r="R73" s="83" t="s">
        <v>35</v>
      </c>
    </row>
    <row r="74" spans="1:18" ht="144" x14ac:dyDescent="0.2">
      <c r="A74" s="83" t="s">
        <v>17</v>
      </c>
      <c r="B74" s="84">
        <v>202107033</v>
      </c>
      <c r="C74" s="85" t="s">
        <v>155</v>
      </c>
      <c r="D74" s="85" t="s">
        <v>156</v>
      </c>
      <c r="E74" s="85" t="s">
        <v>151</v>
      </c>
      <c r="F74" s="85"/>
      <c r="G74" s="86"/>
      <c r="H74" s="86"/>
      <c r="I74" s="94" t="s">
        <v>157</v>
      </c>
      <c r="J74" s="84"/>
      <c r="K74" s="85" t="s">
        <v>158</v>
      </c>
      <c r="L74" s="85" t="s">
        <v>159</v>
      </c>
      <c r="M74" s="85" t="s">
        <v>160</v>
      </c>
      <c r="N74" s="85" t="s">
        <v>161</v>
      </c>
      <c r="O74" s="83" t="s">
        <v>162</v>
      </c>
      <c r="P74" s="83"/>
      <c r="Q74" s="83"/>
      <c r="R74" s="83" t="s">
        <v>163</v>
      </c>
    </row>
    <row r="75" spans="1:18" ht="112" x14ac:dyDescent="0.2">
      <c r="A75" s="83" t="s">
        <v>184</v>
      </c>
      <c r="B75" s="84">
        <v>202109027</v>
      </c>
      <c r="C75" s="85" t="s">
        <v>155</v>
      </c>
      <c r="D75" s="85" t="s">
        <v>156</v>
      </c>
      <c r="E75" s="85" t="s">
        <v>151</v>
      </c>
      <c r="F75" s="85"/>
      <c r="G75" s="86"/>
      <c r="H75" s="86"/>
      <c r="I75" s="86" t="s">
        <v>253</v>
      </c>
      <c r="J75" s="84"/>
      <c r="K75" s="85" t="s">
        <v>158</v>
      </c>
      <c r="L75" s="85" t="s">
        <v>159</v>
      </c>
      <c r="M75" s="85" t="s">
        <v>254</v>
      </c>
      <c r="N75" s="85" t="s">
        <v>26</v>
      </c>
      <c r="O75" s="83" t="s">
        <v>205</v>
      </c>
      <c r="P75" s="83" t="s">
        <v>34</v>
      </c>
      <c r="Q75" s="83"/>
      <c r="R75" s="83" t="s">
        <v>35</v>
      </c>
    </row>
    <row r="76" spans="1:18" ht="80" x14ac:dyDescent="0.2">
      <c r="A76" s="83" t="s">
        <v>184</v>
      </c>
      <c r="B76" s="84">
        <v>202109029</v>
      </c>
      <c r="C76" s="85" t="s">
        <v>173</v>
      </c>
      <c r="D76" s="85" t="s">
        <v>259</v>
      </c>
      <c r="E76" s="85" t="s">
        <v>151</v>
      </c>
      <c r="F76" s="85"/>
      <c r="G76" s="86"/>
      <c r="H76" s="86" t="s">
        <v>260</v>
      </c>
      <c r="I76" s="86" t="s">
        <v>261</v>
      </c>
      <c r="J76" s="84"/>
      <c r="K76" s="85" t="s">
        <v>181</v>
      </c>
      <c r="L76" s="85" t="s">
        <v>177</v>
      </c>
      <c r="M76" s="85" t="s">
        <v>182</v>
      </c>
      <c r="N76" s="85" t="s">
        <v>26</v>
      </c>
      <c r="O76" s="83" t="s">
        <v>205</v>
      </c>
      <c r="P76" s="83" t="s">
        <v>47</v>
      </c>
      <c r="Q76" s="83" t="s">
        <v>34</v>
      </c>
      <c r="R76" s="83" t="s">
        <v>35</v>
      </c>
    </row>
    <row r="77" spans="1:18" s="2" customFormat="1" ht="96" x14ac:dyDescent="0.2">
      <c r="A77" s="83" t="s">
        <v>267</v>
      </c>
      <c r="B77" s="84">
        <v>202111030</v>
      </c>
      <c r="C77" s="85" t="s">
        <v>155</v>
      </c>
      <c r="D77" s="85" t="s">
        <v>156</v>
      </c>
      <c r="E77" s="85" t="s">
        <v>151</v>
      </c>
      <c r="F77" s="85"/>
      <c r="G77" s="86"/>
      <c r="H77" s="86"/>
      <c r="I77" s="86" t="s">
        <v>348</v>
      </c>
      <c r="J77" s="84"/>
      <c r="K77" s="85" t="s">
        <v>158</v>
      </c>
      <c r="L77" s="85" t="s">
        <v>349</v>
      </c>
      <c r="M77" s="85" t="s">
        <v>350</v>
      </c>
      <c r="N77" s="85" t="s">
        <v>26</v>
      </c>
      <c r="O77" s="83" t="s">
        <v>294</v>
      </c>
      <c r="P77" s="83" t="s">
        <v>47</v>
      </c>
      <c r="Q77" s="83" t="s">
        <v>34</v>
      </c>
      <c r="R77" s="83" t="s">
        <v>48</v>
      </c>
    </row>
    <row r="78" spans="1:18" s="2" customFormat="1" ht="96" x14ac:dyDescent="0.2">
      <c r="A78" s="83" t="s">
        <v>267</v>
      </c>
      <c r="B78" s="84">
        <v>202111033</v>
      </c>
      <c r="C78" s="85" t="s">
        <v>173</v>
      </c>
      <c r="D78" s="85" t="s">
        <v>354</v>
      </c>
      <c r="E78" s="85" t="s">
        <v>151</v>
      </c>
      <c r="F78" s="85"/>
      <c r="G78" s="86"/>
      <c r="H78" s="86"/>
      <c r="I78" s="86" t="s">
        <v>358</v>
      </c>
      <c r="J78" s="84"/>
      <c r="K78" s="85" t="s">
        <v>23</v>
      </c>
      <c r="L78" s="85" t="s">
        <v>177</v>
      </c>
      <c r="M78" s="85" t="s">
        <v>359</v>
      </c>
      <c r="N78" s="85" t="s">
        <v>26</v>
      </c>
      <c r="O78" s="83" t="s">
        <v>294</v>
      </c>
      <c r="P78" s="83" t="s">
        <v>47</v>
      </c>
      <c r="Q78" s="83" t="s">
        <v>34</v>
      </c>
      <c r="R78" s="83" t="s">
        <v>48</v>
      </c>
    </row>
    <row r="79" spans="1:18" s="2" customFormat="1" ht="128" x14ac:dyDescent="0.2">
      <c r="A79" s="83" t="s">
        <v>17</v>
      </c>
      <c r="B79" s="84">
        <v>202107030</v>
      </c>
      <c r="C79" s="85" t="s">
        <v>18</v>
      </c>
      <c r="D79" s="85" t="s">
        <v>146</v>
      </c>
      <c r="E79" s="85" t="s">
        <v>147</v>
      </c>
      <c r="F79" s="85"/>
      <c r="G79" s="86"/>
      <c r="H79" s="85"/>
      <c r="I79" s="84" t="s">
        <v>148</v>
      </c>
      <c r="J79" s="84"/>
      <c r="K79" s="85" t="s">
        <v>23</v>
      </c>
      <c r="L79" s="85" t="s">
        <v>24</v>
      </c>
      <c r="M79" s="85" t="s">
        <v>149</v>
      </c>
      <c r="N79" s="85" t="s">
        <v>26</v>
      </c>
      <c r="O79" s="83" t="s">
        <v>79</v>
      </c>
      <c r="P79" s="83" t="s">
        <v>47</v>
      </c>
      <c r="Q79" s="83"/>
      <c r="R79" s="83" t="s">
        <v>35</v>
      </c>
    </row>
    <row r="80" spans="1:18" s="2" customFormat="1" ht="80" x14ac:dyDescent="0.2">
      <c r="A80" s="83" t="s">
        <v>184</v>
      </c>
      <c r="B80" s="84">
        <v>202109026</v>
      </c>
      <c r="C80" s="85" t="s">
        <v>155</v>
      </c>
      <c r="D80" s="83" t="s">
        <v>249</v>
      </c>
      <c r="E80" s="85" t="s">
        <v>147</v>
      </c>
      <c r="F80" s="85"/>
      <c r="G80" s="86"/>
      <c r="H80" s="86"/>
      <c r="I80" s="93" t="s">
        <v>250</v>
      </c>
      <c r="J80" s="84"/>
      <c r="K80" s="85" t="s">
        <v>23</v>
      </c>
      <c r="L80" s="85" t="s">
        <v>251</v>
      </c>
      <c r="M80" s="85" t="s">
        <v>252</v>
      </c>
      <c r="N80" s="85" t="s">
        <v>26</v>
      </c>
      <c r="O80" s="83" t="s">
        <v>205</v>
      </c>
      <c r="P80" s="83" t="s">
        <v>47</v>
      </c>
      <c r="Q80" s="83" t="s">
        <v>34</v>
      </c>
      <c r="R80" s="83" t="s">
        <v>35</v>
      </c>
    </row>
    <row r="81" spans="1:36" s="2" customFormat="1" ht="96" x14ac:dyDescent="0.2">
      <c r="A81" s="83" t="s">
        <v>184</v>
      </c>
      <c r="B81" s="84">
        <v>202109030</v>
      </c>
      <c r="C81" s="85" t="s">
        <v>173</v>
      </c>
      <c r="D81" s="85" t="s">
        <v>259</v>
      </c>
      <c r="E81" s="85" t="s">
        <v>147</v>
      </c>
      <c r="F81" s="85"/>
      <c r="G81" s="86"/>
      <c r="H81" s="86"/>
      <c r="I81" s="86" t="s">
        <v>262</v>
      </c>
      <c r="J81" s="84"/>
      <c r="K81" s="85" t="s">
        <v>121</v>
      </c>
      <c r="L81" s="85" t="s">
        <v>263</v>
      </c>
      <c r="M81" s="85" t="s">
        <v>33</v>
      </c>
      <c r="N81" s="85" t="s">
        <v>26</v>
      </c>
      <c r="O81" s="83" t="s">
        <v>205</v>
      </c>
      <c r="P81" s="83" t="s">
        <v>47</v>
      </c>
      <c r="Q81" s="83" t="s">
        <v>34</v>
      </c>
      <c r="R81" s="83" t="s">
        <v>35</v>
      </c>
    </row>
    <row r="82" spans="1:36" s="2" customFormat="1" ht="112" x14ac:dyDescent="0.2">
      <c r="A82" s="83" t="s">
        <v>267</v>
      </c>
      <c r="B82" s="84">
        <v>202111029</v>
      </c>
      <c r="C82" s="85" t="s">
        <v>155</v>
      </c>
      <c r="D82" s="85" t="s">
        <v>156</v>
      </c>
      <c r="E82" s="83" t="s">
        <v>346</v>
      </c>
      <c r="F82" s="85"/>
      <c r="G82" s="86"/>
      <c r="H82" s="86"/>
      <c r="I82" s="86" t="s">
        <v>347</v>
      </c>
      <c r="J82" s="84"/>
      <c r="K82" s="85" t="s">
        <v>158</v>
      </c>
      <c r="L82" s="85" t="s">
        <v>159</v>
      </c>
      <c r="M82" s="85" t="s">
        <v>160</v>
      </c>
      <c r="N82" s="85" t="s">
        <v>26</v>
      </c>
      <c r="O82" s="83" t="s">
        <v>294</v>
      </c>
      <c r="P82" s="83" t="s">
        <v>47</v>
      </c>
      <c r="Q82" s="83" t="s">
        <v>34</v>
      </c>
      <c r="R82" s="83" t="s">
        <v>35</v>
      </c>
    </row>
    <row r="83" spans="1:36" s="2" customFormat="1" ht="64" x14ac:dyDescent="0.2">
      <c r="A83" s="83" t="s">
        <v>17</v>
      </c>
      <c r="B83" s="87">
        <v>202107025</v>
      </c>
      <c r="C83" s="85" t="s">
        <v>18</v>
      </c>
      <c r="D83" s="85" t="s">
        <v>57</v>
      </c>
      <c r="E83" s="85" t="s">
        <v>128</v>
      </c>
      <c r="F83" s="85" t="s">
        <v>129</v>
      </c>
      <c r="G83" s="86"/>
      <c r="H83" s="86" t="s">
        <v>130</v>
      </c>
      <c r="I83" s="86" t="s">
        <v>131</v>
      </c>
      <c r="J83" s="87">
        <v>2020</v>
      </c>
      <c r="K83" s="85" t="s">
        <v>23</v>
      </c>
      <c r="L83" s="85" t="s">
        <v>24</v>
      </c>
      <c r="M83" s="83" t="s">
        <v>40</v>
      </c>
      <c r="N83" s="85" t="s">
        <v>26</v>
      </c>
      <c r="O83" s="83" t="s">
        <v>79</v>
      </c>
      <c r="P83" s="83" t="s">
        <v>29</v>
      </c>
      <c r="Q83" s="83" t="s">
        <v>47</v>
      </c>
      <c r="R83" s="83" t="s">
        <v>35</v>
      </c>
    </row>
    <row r="84" spans="1:36" s="2" customFormat="1" ht="96" x14ac:dyDescent="0.2">
      <c r="A84" s="83" t="s">
        <v>184</v>
      </c>
      <c r="B84" s="87">
        <v>202109018</v>
      </c>
      <c r="C84" s="85" t="s">
        <v>18</v>
      </c>
      <c r="D84" s="85" t="s">
        <v>41</v>
      </c>
      <c r="E84" s="85" t="s">
        <v>128</v>
      </c>
      <c r="F84" s="85" t="s">
        <v>129</v>
      </c>
      <c r="G84" s="86"/>
      <c r="H84" s="86" t="s">
        <v>231</v>
      </c>
      <c r="I84" s="88" t="s">
        <v>232</v>
      </c>
      <c r="J84" s="87">
        <v>2020</v>
      </c>
      <c r="K84" s="85" t="s">
        <v>23</v>
      </c>
      <c r="L84" s="85" t="s">
        <v>233</v>
      </c>
      <c r="M84" s="85" t="s">
        <v>234</v>
      </c>
      <c r="N84" s="85" t="s">
        <v>26</v>
      </c>
      <c r="O84" s="83" t="s">
        <v>205</v>
      </c>
      <c r="P84" s="83" t="s">
        <v>29</v>
      </c>
      <c r="Q84" s="83" t="s">
        <v>28</v>
      </c>
      <c r="R84" s="83" t="s">
        <v>35</v>
      </c>
    </row>
    <row r="85" spans="1:36" s="2" customFormat="1" ht="80" x14ac:dyDescent="0.2">
      <c r="A85" s="83" t="s">
        <v>184</v>
      </c>
      <c r="B85" s="87">
        <v>202109019</v>
      </c>
      <c r="C85" s="85" t="s">
        <v>18</v>
      </c>
      <c r="D85" s="85" t="s">
        <v>41</v>
      </c>
      <c r="E85" s="85" t="s">
        <v>128</v>
      </c>
      <c r="F85" s="85" t="s">
        <v>129</v>
      </c>
      <c r="G85" s="86"/>
      <c r="H85" s="86" t="s">
        <v>231</v>
      </c>
      <c r="I85" s="86" t="s">
        <v>235</v>
      </c>
      <c r="J85" s="83" t="s">
        <v>236</v>
      </c>
      <c r="K85" s="85" t="s">
        <v>23</v>
      </c>
      <c r="L85" s="85" t="s">
        <v>24</v>
      </c>
      <c r="M85" s="85" t="s">
        <v>204</v>
      </c>
      <c r="N85" s="85" t="s">
        <v>26</v>
      </c>
      <c r="O85" s="83" t="s">
        <v>205</v>
      </c>
      <c r="P85" s="83" t="s">
        <v>34</v>
      </c>
      <c r="Q85" s="83" t="s">
        <v>28</v>
      </c>
      <c r="R85" s="83" t="s">
        <v>35</v>
      </c>
    </row>
    <row r="86" spans="1:36" s="2" customFormat="1" ht="32" x14ac:dyDescent="0.2">
      <c r="A86" s="83" t="s">
        <v>267</v>
      </c>
      <c r="B86" s="84">
        <v>202111019</v>
      </c>
      <c r="C86" s="85" t="s">
        <v>308</v>
      </c>
      <c r="D86" s="85" t="s">
        <v>316</v>
      </c>
      <c r="E86" s="85" t="s">
        <v>128</v>
      </c>
      <c r="F86" s="85" t="s">
        <v>317</v>
      </c>
      <c r="G86" s="86"/>
      <c r="H86" s="86" t="s">
        <v>318</v>
      </c>
      <c r="I86" s="86" t="s">
        <v>319</v>
      </c>
      <c r="J86" s="84"/>
      <c r="K86" s="85" t="s">
        <v>23</v>
      </c>
      <c r="L86" s="85" t="s">
        <v>24</v>
      </c>
      <c r="M86" s="83" t="s">
        <v>46</v>
      </c>
      <c r="N86" s="85" t="s">
        <v>26</v>
      </c>
      <c r="O86" s="83" t="s">
        <v>294</v>
      </c>
      <c r="P86" s="83" t="s">
        <v>34</v>
      </c>
      <c r="Q86" s="83" t="s">
        <v>47</v>
      </c>
      <c r="R86" s="83" t="s">
        <v>35</v>
      </c>
    </row>
    <row r="87" spans="1:36" s="2" customFormat="1" ht="112" x14ac:dyDescent="0.2">
      <c r="A87" s="83" t="s">
        <v>17</v>
      </c>
      <c r="B87" s="87">
        <v>202107026</v>
      </c>
      <c r="C87" s="85" t="s">
        <v>18</v>
      </c>
      <c r="D87" s="85" t="s">
        <v>36</v>
      </c>
      <c r="E87" s="85" t="s">
        <v>132</v>
      </c>
      <c r="F87" s="85"/>
      <c r="G87" s="86"/>
      <c r="H87" s="86"/>
      <c r="I87" s="86" t="s">
        <v>133</v>
      </c>
      <c r="J87" s="84">
        <v>2020</v>
      </c>
      <c r="K87" s="85" t="s">
        <v>134</v>
      </c>
      <c r="L87" s="85" t="s">
        <v>135</v>
      </c>
      <c r="M87" s="85" t="s">
        <v>136</v>
      </c>
      <c r="N87" s="85" t="s">
        <v>26</v>
      </c>
      <c r="O87" s="83" t="s">
        <v>79</v>
      </c>
      <c r="P87" s="83" t="s">
        <v>29</v>
      </c>
      <c r="Q87" s="83" t="s">
        <v>47</v>
      </c>
      <c r="R87" s="83" t="s">
        <v>30</v>
      </c>
    </row>
    <row r="88" spans="1:36" s="2" customFormat="1" ht="160" x14ac:dyDescent="0.2">
      <c r="A88" s="83" t="s">
        <v>267</v>
      </c>
      <c r="B88" s="84">
        <v>202111032</v>
      </c>
      <c r="C88" s="85" t="s">
        <v>173</v>
      </c>
      <c r="D88" s="85" t="s">
        <v>354</v>
      </c>
      <c r="E88" s="85" t="s">
        <v>355</v>
      </c>
      <c r="F88" s="86" t="s">
        <v>356</v>
      </c>
      <c r="G88" s="86"/>
      <c r="H88" s="86"/>
      <c r="I88" s="86" t="s">
        <v>357</v>
      </c>
      <c r="J88" s="84"/>
      <c r="K88" s="85" t="s">
        <v>23</v>
      </c>
      <c r="L88" s="85" t="s">
        <v>353</v>
      </c>
      <c r="M88" s="85" t="s">
        <v>84</v>
      </c>
      <c r="N88" s="85" t="s">
        <v>26</v>
      </c>
      <c r="O88" s="83" t="s">
        <v>294</v>
      </c>
      <c r="P88" s="83" t="s">
        <v>47</v>
      </c>
      <c r="Q88" s="83" t="s">
        <v>34</v>
      </c>
      <c r="R88" s="83" t="s">
        <v>35</v>
      </c>
    </row>
    <row r="89" spans="1:36" s="2" customFormat="1" ht="80" x14ac:dyDescent="0.2">
      <c r="A89" s="83" t="s">
        <v>17</v>
      </c>
      <c r="B89" s="87">
        <v>202107027</v>
      </c>
      <c r="C89" s="85" t="s">
        <v>18</v>
      </c>
      <c r="D89" s="85" t="s">
        <v>36</v>
      </c>
      <c r="E89" s="85" t="s">
        <v>137</v>
      </c>
      <c r="F89" s="85"/>
      <c r="G89" s="86"/>
      <c r="H89" s="86"/>
      <c r="I89" s="86" t="s">
        <v>419</v>
      </c>
      <c r="J89" s="83" t="s">
        <v>44</v>
      </c>
      <c r="K89" s="85" t="s">
        <v>23</v>
      </c>
      <c r="L89" s="85" t="s">
        <v>24</v>
      </c>
      <c r="M89" s="85" t="s">
        <v>138</v>
      </c>
      <c r="N89" s="85" t="s">
        <v>26</v>
      </c>
      <c r="O89" s="83" t="s">
        <v>79</v>
      </c>
      <c r="P89" s="83" t="s">
        <v>29</v>
      </c>
      <c r="Q89" s="83" t="s">
        <v>47</v>
      </c>
      <c r="R89" s="83" t="s">
        <v>35</v>
      </c>
    </row>
    <row r="90" spans="1:36" s="2" customFormat="1" ht="96" x14ac:dyDescent="0.2">
      <c r="A90" s="83" t="s">
        <v>17</v>
      </c>
      <c r="B90" s="84">
        <v>202107007</v>
      </c>
      <c r="C90" s="85" t="s">
        <v>18</v>
      </c>
      <c r="D90" s="85" t="s">
        <v>52</v>
      </c>
      <c r="E90" s="85" t="s">
        <v>53</v>
      </c>
      <c r="F90" s="85"/>
      <c r="G90" s="86"/>
      <c r="H90" s="86" t="s">
        <v>54</v>
      </c>
      <c r="I90" s="86" t="s">
        <v>55</v>
      </c>
      <c r="J90" s="84"/>
      <c r="K90" s="85" t="s">
        <v>23</v>
      </c>
      <c r="L90" s="85" t="s">
        <v>24</v>
      </c>
      <c r="M90" s="85" t="s">
        <v>56</v>
      </c>
      <c r="N90" s="85" t="s">
        <v>26</v>
      </c>
      <c r="O90" s="83" t="s">
        <v>27</v>
      </c>
      <c r="P90" s="83" t="s">
        <v>28</v>
      </c>
      <c r="Q90" s="83" t="s">
        <v>34</v>
      </c>
      <c r="R90" s="83" t="s">
        <v>35</v>
      </c>
    </row>
    <row r="91" spans="1:36" s="2" customFormat="1" ht="144" x14ac:dyDescent="0.2">
      <c r="A91" s="83" t="s">
        <v>184</v>
      </c>
      <c r="B91" s="84">
        <v>202109005</v>
      </c>
      <c r="C91" s="85" t="s">
        <v>18</v>
      </c>
      <c r="D91" s="85" t="s">
        <v>41</v>
      </c>
      <c r="E91" s="85" t="s">
        <v>53</v>
      </c>
      <c r="F91" s="85"/>
      <c r="G91" s="86"/>
      <c r="H91" s="84" t="s">
        <v>54</v>
      </c>
      <c r="I91" s="84" t="s">
        <v>422</v>
      </c>
      <c r="J91" s="84" t="s">
        <v>44</v>
      </c>
      <c r="K91" s="85" t="s">
        <v>197</v>
      </c>
      <c r="L91" s="85" t="s">
        <v>24</v>
      </c>
      <c r="M91" s="85" t="s">
        <v>198</v>
      </c>
      <c r="N91" s="85" t="s">
        <v>26</v>
      </c>
      <c r="O91" s="83" t="s">
        <v>188</v>
      </c>
      <c r="P91" s="83" t="s">
        <v>28</v>
      </c>
      <c r="Q91" s="83" t="s">
        <v>29</v>
      </c>
      <c r="R91" s="83" t="s">
        <v>30</v>
      </c>
    </row>
    <row r="92" spans="1:36" s="2" customFormat="1" ht="112" x14ac:dyDescent="0.2">
      <c r="A92" s="83" t="s">
        <v>267</v>
      </c>
      <c r="B92" s="84">
        <v>202111007</v>
      </c>
      <c r="C92" s="85" t="s">
        <v>18</v>
      </c>
      <c r="D92" s="85" t="s">
        <v>36</v>
      </c>
      <c r="E92" s="85" t="s">
        <v>53</v>
      </c>
      <c r="F92" s="85"/>
      <c r="G92" s="86"/>
      <c r="H92" s="86" t="s">
        <v>278</v>
      </c>
      <c r="I92" s="86" t="s">
        <v>279</v>
      </c>
      <c r="J92" s="84" t="s">
        <v>45</v>
      </c>
      <c r="K92" s="85" t="s">
        <v>23</v>
      </c>
      <c r="L92" s="85" t="s">
        <v>280</v>
      </c>
      <c r="M92" s="85" t="s">
        <v>281</v>
      </c>
      <c r="N92" s="85" t="s">
        <v>26</v>
      </c>
      <c r="O92" s="83" t="s">
        <v>270</v>
      </c>
      <c r="P92" s="83" t="s">
        <v>34</v>
      </c>
      <c r="Q92" s="83" t="s">
        <v>28</v>
      </c>
      <c r="R92" s="83" t="s">
        <v>35</v>
      </c>
    </row>
    <row r="93" spans="1:36" s="2" customFormat="1" ht="112" x14ac:dyDescent="0.2">
      <c r="A93" s="83" t="s">
        <v>267</v>
      </c>
      <c r="B93" s="87">
        <v>202111008</v>
      </c>
      <c r="C93" s="85" t="s">
        <v>18</v>
      </c>
      <c r="D93" s="85" t="s">
        <v>36</v>
      </c>
      <c r="E93" s="85" t="s">
        <v>53</v>
      </c>
      <c r="F93" s="85"/>
      <c r="G93" s="86"/>
      <c r="H93" s="86" t="s">
        <v>278</v>
      </c>
      <c r="I93" s="86" t="s">
        <v>282</v>
      </c>
      <c r="J93" s="83" t="s">
        <v>44</v>
      </c>
      <c r="K93" s="85" t="s">
        <v>23</v>
      </c>
      <c r="L93" s="85" t="s">
        <v>24</v>
      </c>
      <c r="M93" s="85" t="s">
        <v>283</v>
      </c>
      <c r="N93" s="85" t="s">
        <v>26</v>
      </c>
      <c r="O93" s="83" t="s">
        <v>270</v>
      </c>
      <c r="P93" s="83" t="s">
        <v>47</v>
      </c>
      <c r="Q93" s="83" t="s">
        <v>28</v>
      </c>
      <c r="R93" s="83" t="s">
        <v>35</v>
      </c>
    </row>
    <row r="94" spans="1:36" s="2" customFormat="1" ht="48" x14ac:dyDescent="0.2">
      <c r="A94" s="83" t="s">
        <v>267</v>
      </c>
      <c r="B94" s="87">
        <v>202111009</v>
      </c>
      <c r="C94" s="85" t="s">
        <v>18</v>
      </c>
      <c r="D94" s="85" t="s">
        <v>41</v>
      </c>
      <c r="E94" s="85" t="s">
        <v>53</v>
      </c>
      <c r="F94" s="85"/>
      <c r="G94" s="86"/>
      <c r="H94" s="86" t="s">
        <v>278</v>
      </c>
      <c r="I94" s="86" t="s">
        <v>284</v>
      </c>
      <c r="J94" s="83" t="s">
        <v>45</v>
      </c>
      <c r="K94" s="85" t="s">
        <v>23</v>
      </c>
      <c r="L94" s="85" t="s">
        <v>24</v>
      </c>
      <c r="M94" s="85" t="s">
        <v>33</v>
      </c>
      <c r="N94" s="85" t="s">
        <v>26</v>
      </c>
      <c r="O94" s="83" t="s">
        <v>270</v>
      </c>
      <c r="P94" s="83" t="s">
        <v>47</v>
      </c>
      <c r="Q94" s="83" t="s">
        <v>34</v>
      </c>
      <c r="R94" s="83" t="s">
        <v>35</v>
      </c>
    </row>
    <row r="95" spans="1:36" ht="80" x14ac:dyDescent="0.2">
      <c r="A95" s="83" t="s">
        <v>267</v>
      </c>
      <c r="B95" s="84">
        <v>202111020</v>
      </c>
      <c r="C95" s="85" t="s">
        <v>18</v>
      </c>
      <c r="D95" s="85" t="s">
        <v>36</v>
      </c>
      <c r="E95" s="85" t="s">
        <v>320</v>
      </c>
      <c r="F95" s="85" t="s">
        <v>321</v>
      </c>
      <c r="G95" s="86"/>
      <c r="H95" s="86" t="s">
        <v>322</v>
      </c>
      <c r="I95" s="88" t="s">
        <v>323</v>
      </c>
      <c r="J95" s="84" t="s">
        <v>275</v>
      </c>
      <c r="K95" s="85" t="s">
        <v>23</v>
      </c>
      <c r="L95" s="85" t="s">
        <v>24</v>
      </c>
      <c r="M95" s="85" t="s">
        <v>219</v>
      </c>
      <c r="N95" s="85" t="s">
        <v>26</v>
      </c>
      <c r="O95" s="83" t="s">
        <v>294</v>
      </c>
      <c r="P95" s="83" t="s">
        <v>34</v>
      </c>
      <c r="Q95" s="83" t="s">
        <v>47</v>
      </c>
      <c r="R95" s="83" t="s">
        <v>48</v>
      </c>
      <c r="S95" s="61"/>
      <c r="T95" s="61"/>
      <c r="U95" s="61"/>
      <c r="V95" s="61"/>
      <c r="W95" s="60"/>
      <c r="X95" s="60"/>
      <c r="Y95" s="60"/>
      <c r="Z95" s="60"/>
      <c r="AA95" s="60"/>
      <c r="AB95" s="60"/>
      <c r="AC95" s="60"/>
      <c r="AD95" s="60"/>
      <c r="AE95" s="60"/>
      <c r="AF95" s="60"/>
      <c r="AG95" s="60"/>
      <c r="AH95" s="60"/>
      <c r="AI95" s="60"/>
      <c r="AJ95" s="61"/>
    </row>
    <row r="96" spans="1:36" s="2" customFormat="1" ht="64" x14ac:dyDescent="0.2">
      <c r="A96" s="83" t="s">
        <v>267</v>
      </c>
      <c r="B96" s="84">
        <v>202111021</v>
      </c>
      <c r="C96" s="85" t="s">
        <v>18</v>
      </c>
      <c r="D96" s="85" t="s">
        <v>41</v>
      </c>
      <c r="E96" s="85" t="s">
        <v>320</v>
      </c>
      <c r="F96" s="85" t="s">
        <v>321</v>
      </c>
      <c r="G96" s="86"/>
      <c r="H96" s="86" t="s">
        <v>322</v>
      </c>
      <c r="I96" s="88" t="s">
        <v>324</v>
      </c>
      <c r="J96" s="84">
        <v>2016</v>
      </c>
      <c r="K96" s="85" t="s">
        <v>23</v>
      </c>
      <c r="L96" s="85" t="s">
        <v>325</v>
      </c>
      <c r="M96" s="85" t="s">
        <v>326</v>
      </c>
      <c r="N96" s="83" t="s">
        <v>26</v>
      </c>
      <c r="O96" s="83" t="s">
        <v>294</v>
      </c>
      <c r="P96" s="83" t="s">
        <v>34</v>
      </c>
      <c r="Q96" s="83" t="s">
        <v>29</v>
      </c>
      <c r="R96" s="83" t="s">
        <v>30</v>
      </c>
    </row>
    <row r="97" spans="1:18" s="2" customFormat="1" ht="144" x14ac:dyDescent="0.2">
      <c r="A97" s="83" t="s">
        <v>267</v>
      </c>
      <c r="B97" s="84">
        <v>202111022</v>
      </c>
      <c r="C97" s="85" t="s">
        <v>18</v>
      </c>
      <c r="D97" s="85" t="s">
        <v>41</v>
      </c>
      <c r="E97" s="85" t="s">
        <v>320</v>
      </c>
      <c r="F97" s="85" t="s">
        <v>327</v>
      </c>
      <c r="G97" s="86"/>
      <c r="H97" s="86" t="s">
        <v>328</v>
      </c>
      <c r="I97" s="88" t="s">
        <v>329</v>
      </c>
      <c r="J97" s="87">
        <v>2020</v>
      </c>
      <c r="K97" s="83" t="s">
        <v>82</v>
      </c>
      <c r="L97" s="85" t="s">
        <v>83</v>
      </c>
      <c r="M97" s="85" t="s">
        <v>219</v>
      </c>
      <c r="N97" s="85" t="s">
        <v>26</v>
      </c>
      <c r="O97" s="83" t="s">
        <v>294</v>
      </c>
      <c r="P97" s="83" t="s">
        <v>29</v>
      </c>
      <c r="Q97" s="83" t="s">
        <v>28</v>
      </c>
      <c r="R97" s="83" t="s">
        <v>30</v>
      </c>
    </row>
    <row r="98" spans="1:18" s="2" customFormat="1" ht="32" x14ac:dyDescent="0.2">
      <c r="A98" s="83" t="s">
        <v>17</v>
      </c>
      <c r="B98" s="87">
        <v>202107008</v>
      </c>
      <c r="C98" s="85" t="s">
        <v>18</v>
      </c>
      <c r="D98" s="85" t="s">
        <v>57</v>
      </c>
      <c r="E98" s="85" t="s">
        <v>58</v>
      </c>
      <c r="F98" s="85" t="s">
        <v>59</v>
      </c>
      <c r="G98" s="86"/>
      <c r="H98" s="86" t="s">
        <v>60</v>
      </c>
      <c r="I98" s="86" t="s">
        <v>61</v>
      </c>
      <c r="J98" s="87">
        <v>2020</v>
      </c>
      <c r="K98" s="85" t="s">
        <v>23</v>
      </c>
      <c r="L98" s="85" t="s">
        <v>24</v>
      </c>
      <c r="M98" s="85" t="s">
        <v>62</v>
      </c>
      <c r="N98" s="85" t="s">
        <v>26</v>
      </c>
      <c r="O98" s="83" t="s">
        <v>27</v>
      </c>
      <c r="P98" s="83" t="s">
        <v>29</v>
      </c>
      <c r="Q98" s="83" t="s">
        <v>47</v>
      </c>
      <c r="R98" s="83" t="s">
        <v>48</v>
      </c>
    </row>
    <row r="99" spans="1:18" ht="32" x14ac:dyDescent="0.2">
      <c r="A99" s="83" t="s">
        <v>17</v>
      </c>
      <c r="B99" s="87">
        <v>202107009</v>
      </c>
      <c r="C99" s="85" t="s">
        <v>18</v>
      </c>
      <c r="D99" s="85" t="s">
        <v>41</v>
      </c>
      <c r="E99" s="85" t="s">
        <v>58</v>
      </c>
      <c r="F99" s="85" t="s">
        <v>59</v>
      </c>
      <c r="G99" s="86"/>
      <c r="H99" s="86" t="s">
        <v>63</v>
      </c>
      <c r="I99" s="86" t="s">
        <v>64</v>
      </c>
      <c r="J99" s="83" t="s">
        <v>65</v>
      </c>
      <c r="K99" s="85" t="s">
        <v>23</v>
      </c>
      <c r="L99" s="85" t="s">
        <v>24</v>
      </c>
      <c r="M99" s="85" t="s">
        <v>66</v>
      </c>
      <c r="N99" s="85" t="s">
        <v>26</v>
      </c>
      <c r="O99" s="83" t="s">
        <v>27</v>
      </c>
      <c r="P99" s="83" t="s">
        <v>47</v>
      </c>
      <c r="Q99" s="83" t="s">
        <v>34</v>
      </c>
      <c r="R99" s="83" t="s">
        <v>48</v>
      </c>
    </row>
    <row r="100" spans="1:18" s="2" customFormat="1" ht="32" x14ac:dyDescent="0.2">
      <c r="A100" s="83" t="s">
        <v>17</v>
      </c>
      <c r="B100" s="84">
        <v>202107010</v>
      </c>
      <c r="C100" s="85" t="s">
        <v>18</v>
      </c>
      <c r="D100" s="85" t="s">
        <v>41</v>
      </c>
      <c r="E100" s="85" t="s">
        <v>58</v>
      </c>
      <c r="F100" s="85" t="s">
        <v>67</v>
      </c>
      <c r="G100" s="86"/>
      <c r="H100" s="86" t="s">
        <v>68</v>
      </c>
      <c r="I100" s="86" t="s">
        <v>69</v>
      </c>
      <c r="J100" s="84" t="s">
        <v>70</v>
      </c>
      <c r="K100" s="85" t="s">
        <v>23</v>
      </c>
      <c r="L100" s="85" t="s">
        <v>24</v>
      </c>
      <c r="M100" s="85" t="s">
        <v>71</v>
      </c>
      <c r="N100" s="85" t="s">
        <v>26</v>
      </c>
      <c r="O100" s="83" t="s">
        <v>27</v>
      </c>
      <c r="P100" s="83" t="s">
        <v>29</v>
      </c>
      <c r="Q100" s="83" t="s">
        <v>34</v>
      </c>
      <c r="R100" s="83" t="s">
        <v>35</v>
      </c>
    </row>
    <row r="101" spans="1:18" s="2" customFormat="1" ht="32" x14ac:dyDescent="0.2">
      <c r="A101" s="83" t="s">
        <v>17</v>
      </c>
      <c r="B101" s="84">
        <v>202107011</v>
      </c>
      <c r="C101" s="85" t="s">
        <v>18</v>
      </c>
      <c r="D101" s="85" t="s">
        <v>41</v>
      </c>
      <c r="E101" s="85" t="s">
        <v>58</v>
      </c>
      <c r="F101" s="85"/>
      <c r="G101" s="86"/>
      <c r="H101" s="86" t="s">
        <v>72</v>
      </c>
      <c r="I101" s="86" t="s">
        <v>73</v>
      </c>
      <c r="J101" s="84" t="s">
        <v>70</v>
      </c>
      <c r="K101" s="85" t="s">
        <v>23</v>
      </c>
      <c r="L101" s="85" t="s">
        <v>24</v>
      </c>
      <c r="M101" s="83" t="s">
        <v>46</v>
      </c>
      <c r="N101" s="85" t="s">
        <v>26</v>
      </c>
      <c r="O101" s="83" t="s">
        <v>27</v>
      </c>
      <c r="P101" s="83" t="s">
        <v>47</v>
      </c>
      <c r="Q101" s="83" t="s">
        <v>34</v>
      </c>
      <c r="R101" s="83" t="s">
        <v>35</v>
      </c>
    </row>
    <row r="102" spans="1:18" s="2" customFormat="1" ht="112" x14ac:dyDescent="0.2">
      <c r="A102" s="83" t="s">
        <v>184</v>
      </c>
      <c r="B102" s="84">
        <v>202109006</v>
      </c>
      <c r="C102" s="85" t="s">
        <v>155</v>
      </c>
      <c r="D102" s="85" t="s">
        <v>156</v>
      </c>
      <c r="E102" s="85" t="s">
        <v>199</v>
      </c>
      <c r="F102" s="85"/>
      <c r="G102" s="86"/>
      <c r="H102" s="86"/>
      <c r="I102" s="86" t="s">
        <v>200</v>
      </c>
      <c r="J102" s="84"/>
      <c r="K102" s="85" t="s">
        <v>158</v>
      </c>
      <c r="L102" s="85" t="s">
        <v>159</v>
      </c>
      <c r="M102" s="85" t="s">
        <v>166</v>
      </c>
      <c r="N102" s="85" t="s">
        <v>26</v>
      </c>
      <c r="O102" s="83" t="s">
        <v>188</v>
      </c>
      <c r="P102" s="83" t="s">
        <v>168</v>
      </c>
      <c r="Q102" s="83" t="s">
        <v>34</v>
      </c>
      <c r="R102" s="83" t="s">
        <v>35</v>
      </c>
    </row>
  </sheetData>
  <autoFilter ref="A1:R102" xr:uid="{7FD1FDBD-4C54-4BDF-8215-A5C5DFDEF53F}">
    <filterColumn colId="15" showButton="0"/>
    <sortState xmlns:xlrd2="http://schemas.microsoft.com/office/spreadsheetml/2017/richdata2" ref="A2:R102">
      <sortCondition ref="E1:E102"/>
    </sortState>
  </autoFilter>
  <mergeCells count="1">
    <mergeCell ref="P1:Q1"/>
  </mergeCells>
  <phoneticPr fontId="14" type="noConversion"/>
  <dataValidations count="7">
    <dataValidation type="list" allowBlank="1" showInputMessage="1" showErrorMessage="1" sqref="R2:R102" xr:uid="{00000000-0002-0000-0000-000008000000}">
      <formula1>Produktutvalg</formula1>
    </dataValidation>
    <dataValidation type="list" allowBlank="1" showInputMessage="1" showErrorMessage="1" sqref="N2:N102" xr:uid="{00000000-0002-0000-0000-000009000000}">
      <formula1>Tilbudsform</formula1>
    </dataValidation>
    <dataValidation type="list" allowBlank="1" showInputMessage="1" showErrorMessage="1" sqref="K2:K102" xr:uid="{00000000-0002-0000-0000-00000A000000}">
      <formula1>Forpakningstype</formula1>
    </dataValidation>
    <dataValidation type="list" allowBlank="1" showInputMessage="1" showErrorMessage="1" sqref="P2:Q102" xr:uid="{00000000-0002-0000-0000-000000000000}">
      <formula1>Kvalitetskriterier</formula1>
    </dataValidation>
    <dataValidation type="list" allowBlank="1" showInputMessage="1" showErrorMessage="1" sqref="A2:A102" xr:uid="{00000000-0002-0000-0000-000002000000}">
      <formula1>Lanseringsmåned</formula1>
    </dataValidation>
    <dataValidation type="list" allowBlank="1" showInputMessage="1" showErrorMessage="1" sqref="C2:C102" xr:uid="{00000000-0002-0000-0000-000004000000}">
      <formula1>Hovedvaretype</formula1>
    </dataValidation>
    <dataValidation type="list" allowBlank="1" showInputMessage="1" showErrorMessage="1" sqref="D2:D102" xr:uid="{00000000-0002-0000-0000-000007000000}">
      <formula1>Varetype</formula1>
    </dataValidation>
  </dataValidations>
  <pageMargins left="0.70866141732283472" right="0.70866141732283472" top="0.78740157480314965" bottom="0.78740157480314965" header="0.31496062992125984" footer="0.31496062992125984"/>
  <pageSetup paperSize="9" scale="50" orientation="landscape" r:id="rId1"/>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4">
    <tabColor theme="2" tint="-0.499984740745262"/>
  </sheetPr>
  <dimension ref="A1:S111"/>
  <sheetViews>
    <sheetView zoomScale="120" zoomScaleNormal="120" workbookViewId="0">
      <selection activeCell="I30" sqref="I30"/>
    </sheetView>
  </sheetViews>
  <sheetFormatPr baseColWidth="10" defaultColWidth="11.5" defaultRowHeight="15" x14ac:dyDescent="0.2"/>
  <cols>
    <col min="1" max="1" width="26.5" style="2" bestFit="1" customWidth="1"/>
    <col min="2" max="2" width="13.5" style="2" customWidth="1"/>
    <col min="3" max="3" width="12.5" style="2" customWidth="1"/>
    <col min="4" max="4" width="13.5" style="2" customWidth="1"/>
    <col min="5" max="5" width="11.5" style="2"/>
    <col min="6" max="6" width="16.5" style="10" customWidth="1"/>
    <col min="7" max="8" width="5" style="2" customWidth="1"/>
    <col min="9" max="9" width="23.5" style="2" customWidth="1"/>
    <col min="10" max="10" width="21.5" style="2" customWidth="1"/>
    <col min="11" max="11" width="12.5" style="10" customWidth="1"/>
    <col min="12" max="12" width="5.5" style="2" customWidth="1"/>
    <col min="13" max="13" width="27.5" style="2" hidden="1" customWidth="1"/>
    <col min="14" max="14" width="19.5" style="2" hidden="1" customWidth="1"/>
    <col min="15" max="15" width="15.5" style="2" hidden="1" customWidth="1"/>
    <col min="16" max="16" width="10.5" style="10" hidden="1" customWidth="1"/>
    <col min="17" max="17" width="47.5" style="2" bestFit="1" customWidth="1"/>
    <col min="18" max="18" width="17.5" style="2" customWidth="1"/>
    <col min="19" max="16384" width="11.5" style="2"/>
  </cols>
  <sheetData>
    <row r="1" spans="1:19" ht="53.25" customHeight="1" x14ac:dyDescent="0.2">
      <c r="A1" s="66" t="s">
        <v>360</v>
      </c>
      <c r="B1" s="76" t="s">
        <v>361</v>
      </c>
      <c r="C1" s="77"/>
      <c r="D1" s="78"/>
      <c r="E1" s="74" t="s">
        <v>362</v>
      </c>
      <c r="F1" s="72" t="s">
        <v>363</v>
      </c>
      <c r="H1" s="3"/>
      <c r="I1" s="4" t="s">
        <v>364</v>
      </c>
      <c r="J1" s="5" t="s">
        <v>365</v>
      </c>
      <c r="K1" s="63" t="s">
        <v>363</v>
      </c>
      <c r="L1" s="6"/>
      <c r="M1" s="7" t="s">
        <v>366</v>
      </c>
      <c r="N1" s="8" t="s">
        <v>367</v>
      </c>
      <c r="O1" s="9" t="s">
        <v>363</v>
      </c>
      <c r="Q1" s="7" t="s">
        <v>368</v>
      </c>
      <c r="R1" s="8" t="s">
        <v>367</v>
      </c>
      <c r="S1" s="9" t="s">
        <v>363</v>
      </c>
    </row>
    <row r="2" spans="1:19" x14ac:dyDescent="0.2">
      <c r="A2" s="67"/>
      <c r="B2" s="11" t="s">
        <v>369</v>
      </c>
      <c r="C2" s="11" t="s">
        <v>184</v>
      </c>
      <c r="D2" s="11" t="s">
        <v>267</v>
      </c>
      <c r="E2" s="75"/>
      <c r="F2" s="73"/>
      <c r="H2" s="3"/>
      <c r="I2" s="12" t="e">
        <f>#REF!</f>
        <v>#REF!</v>
      </c>
      <c r="J2" s="13" t="e">
        <f>COUNTIF(Tenders!#REF!,$I2)</f>
        <v>#REF!</v>
      </c>
      <c r="K2" s="14" t="e">
        <f>J2/$J$6</f>
        <v>#REF!</v>
      </c>
      <c r="M2" s="15" t="s">
        <v>370</v>
      </c>
      <c r="N2" s="16">
        <f>COUNTIFS(Tenders!$C:$C,#REF!,Tenders!$E:$E,$M2)</f>
        <v>0</v>
      </c>
      <c r="O2" s="14" t="e">
        <f t="shared" ref="O2:O20" si="0">N2/($N$21)</f>
        <v>#DIV/0!</v>
      </c>
      <c r="Q2" s="12" t="s">
        <v>370</v>
      </c>
      <c r="R2" s="16">
        <f>COUNTIF(Tenders!$E:$E,$Q2)</f>
        <v>0</v>
      </c>
      <c r="S2" s="53">
        <f t="shared" ref="S2:S26" si="1">R2/($R$27)</f>
        <v>0</v>
      </c>
    </row>
    <row r="3" spans="1:19" x14ac:dyDescent="0.2">
      <c r="A3" s="17" t="e">
        <f>#REF!</f>
        <v>#REF!</v>
      </c>
      <c r="B3" s="18">
        <f>COUNTIFS(Tenders!$A:$A,B$2,Tenders!$R:$R,$A3)</f>
        <v>0</v>
      </c>
      <c r="C3" s="18">
        <f>COUNTIFS(Tenders!$A:$A,C$2,Tenders!$R:$R,$A3)</f>
        <v>0</v>
      </c>
      <c r="D3" s="18">
        <f>COUNTIFS(Tenders!$A:$A,D$2,Tenders!$R:$R,$A3)</f>
        <v>0</v>
      </c>
      <c r="E3" s="18">
        <f>SUM(B3:D3)</f>
        <v>0</v>
      </c>
      <c r="F3" s="14" t="e">
        <f>E3/(E7)</f>
        <v>#DIV/0!</v>
      </c>
      <c r="H3" s="19"/>
      <c r="I3" s="12" t="e">
        <f>#REF!</f>
        <v>#REF!</v>
      </c>
      <c r="J3" s="13" t="e">
        <f>COUNTIF(Tenders!#REF!,$I3)</f>
        <v>#REF!</v>
      </c>
      <c r="K3" s="14" t="e">
        <f>J3/$J$6</f>
        <v>#REF!</v>
      </c>
      <c r="M3" s="15" t="s">
        <v>371</v>
      </c>
      <c r="N3" s="16">
        <f>COUNTIFS(Tenders!$C:$C,#REF!,Tenders!$E:$E,$M3)</f>
        <v>0</v>
      </c>
      <c r="O3" s="14" t="e">
        <f t="shared" si="0"/>
        <v>#DIV/0!</v>
      </c>
      <c r="Q3" s="12" t="s">
        <v>372</v>
      </c>
      <c r="R3" s="16">
        <f>COUNTIF(Tenders!$E:$E,$Q3)</f>
        <v>0</v>
      </c>
      <c r="S3" s="53">
        <f t="shared" si="1"/>
        <v>0</v>
      </c>
    </row>
    <row r="4" spans="1:19" x14ac:dyDescent="0.2">
      <c r="A4" s="17" t="e">
        <f>#REF!</f>
        <v>#REF!</v>
      </c>
      <c r="B4" s="18">
        <f>COUNTIFS(Tenders!A:A,$B$2,Tenders!R:R,A4)</f>
        <v>0</v>
      </c>
      <c r="C4" s="18">
        <f>COUNTIFS(Tenders!$A:$A,C$2,Tenders!$R:$R,$A4)</f>
        <v>0</v>
      </c>
      <c r="D4" s="18">
        <f>COUNTIFS(Tenders!$A:$A,D$2,Tenders!$R:$R,$A4)</f>
        <v>0</v>
      </c>
      <c r="E4" s="18">
        <f>SUM(B4:D4)</f>
        <v>0</v>
      </c>
      <c r="F4" s="14" t="e">
        <f>E4/E7</f>
        <v>#DIV/0!</v>
      </c>
      <c r="H4" s="19"/>
      <c r="I4" s="12" t="e">
        <f>#REF!</f>
        <v>#REF!</v>
      </c>
      <c r="J4" s="13" t="e">
        <f>COUNTIF(Tenders!#REF!,$I4)</f>
        <v>#REF!</v>
      </c>
      <c r="K4" s="14" t="e">
        <f>J4/$J$6</f>
        <v>#REF!</v>
      </c>
      <c r="M4" s="15" t="s">
        <v>20</v>
      </c>
      <c r="N4" s="16">
        <f>COUNTIFS(Tenders!$C:$C,#REF!,Tenders!$E:$E,$M4)</f>
        <v>0</v>
      </c>
      <c r="O4" s="14" t="e">
        <f t="shared" si="0"/>
        <v>#DIV/0!</v>
      </c>
      <c r="Q4" s="12" t="s">
        <v>20</v>
      </c>
      <c r="R4" s="16">
        <f>COUNTIF(Tenders!$E:$E,$Q4)</f>
        <v>8</v>
      </c>
      <c r="S4" s="53">
        <f t="shared" si="1"/>
        <v>0.34782608695652173</v>
      </c>
    </row>
    <row r="5" spans="1:19" ht="16" thickBot="1" x14ac:dyDescent="0.25">
      <c r="A5" s="17" t="e">
        <f>#REF!</f>
        <v>#REF!</v>
      </c>
      <c r="B5" s="18">
        <f>COUNTIFS(Tenders!A:A,$B$2,Tenders!R:R,A5)</f>
        <v>0</v>
      </c>
      <c r="C5" s="18">
        <f>COUNTIFS(Tenders!$A:$A,C$2,Tenders!$R:$R,$A5)</f>
        <v>0</v>
      </c>
      <c r="D5" s="18">
        <f>COUNTIFS(Tenders!$A:$A,D$2,Tenders!$R:$R,$A5)</f>
        <v>0</v>
      </c>
      <c r="E5" s="18">
        <f>SUM(B5:D5)</f>
        <v>0</v>
      </c>
      <c r="F5" s="14" t="e">
        <f>E5/E7</f>
        <v>#DIV/0!</v>
      </c>
      <c r="H5" s="19"/>
      <c r="I5" s="12" t="e">
        <f>#REF!</f>
        <v>#REF!</v>
      </c>
      <c r="J5" s="13" t="e">
        <f>COUNTIF(Tenders!#REF!,$I5)</f>
        <v>#REF!</v>
      </c>
      <c r="K5" s="14" t="e">
        <f>J5/$J$6</f>
        <v>#REF!</v>
      </c>
      <c r="M5" s="15" t="s">
        <v>276</v>
      </c>
      <c r="N5" s="16">
        <f>COUNTIFS(Tenders!$C:$C,#REF!,Tenders!$E:$E,$M5)</f>
        <v>0</v>
      </c>
      <c r="O5" s="14" t="e">
        <f t="shared" si="0"/>
        <v>#DIV/0!</v>
      </c>
      <c r="Q5" s="12" t="s">
        <v>373</v>
      </c>
      <c r="R5" s="16">
        <f>COUNTIF(Tenders!$E:$E,$Q5)</f>
        <v>0</v>
      </c>
      <c r="S5" s="53">
        <f t="shared" si="1"/>
        <v>0</v>
      </c>
    </row>
    <row r="6" spans="1:19" ht="17" thickBot="1" x14ac:dyDescent="0.25">
      <c r="A6" s="20" t="e">
        <f>#REF!</f>
        <v>#REF!</v>
      </c>
      <c r="B6" s="21">
        <f>COUNTIFS(Tenders!A:A,$B$2,Tenders!R:R,A6)</f>
        <v>0</v>
      </c>
      <c r="C6" s="22">
        <f>COUNTIFS(Tenders!$A:$A,C$2,Tenders!$R:$R,$A6)</f>
        <v>0</v>
      </c>
      <c r="D6" s="21">
        <f>COUNTIFS(Tenders!$A:$A,D$2,Tenders!$R:$R,$A6)</f>
        <v>0</v>
      </c>
      <c r="E6" s="21">
        <f>SUM(B6:D6)</f>
        <v>0</v>
      </c>
      <c r="F6" s="23" t="e">
        <f>E6/E7</f>
        <v>#DIV/0!</v>
      </c>
      <c r="H6" s="19"/>
      <c r="I6" s="24" t="s">
        <v>374</v>
      </c>
      <c r="J6" s="25" t="e">
        <f>SUM(J2:J5)</f>
        <v>#REF!</v>
      </c>
      <c r="K6" s="26" t="e">
        <f>J6/$J$6</f>
        <v>#REF!</v>
      </c>
      <c r="M6" s="15" t="s">
        <v>375</v>
      </c>
      <c r="N6" s="16">
        <f>COUNTIFS(Tenders!$C:$C,#REF!,Tenders!$E:$E,$M6)</f>
        <v>0</v>
      </c>
      <c r="O6" s="14" t="e">
        <f t="shared" si="0"/>
        <v>#DIV/0!</v>
      </c>
      <c r="Q6" s="12" t="s">
        <v>276</v>
      </c>
      <c r="R6" s="16">
        <f>COUNTIF(Tenders!$E:$E,$Q6)</f>
        <v>2</v>
      </c>
      <c r="S6" s="53">
        <f t="shared" si="1"/>
        <v>8.6956521739130432E-2</v>
      </c>
    </row>
    <row r="7" spans="1:19" ht="17" thickBot="1" x14ac:dyDescent="0.25">
      <c r="A7" s="24" t="s">
        <v>374</v>
      </c>
      <c r="B7" s="25">
        <f>SUM(B3:B6)</f>
        <v>0</v>
      </c>
      <c r="C7" s="25">
        <f>SUM(C3:C6)</f>
        <v>0</v>
      </c>
      <c r="D7" s="25">
        <f>SUM(D3:D6)</f>
        <v>0</v>
      </c>
      <c r="E7" s="25">
        <f>SUM(E3:E6)</f>
        <v>0</v>
      </c>
      <c r="F7" s="26" t="e">
        <f>SUM(F3:F6)</f>
        <v>#DIV/0!</v>
      </c>
      <c r="H7" s="27"/>
      <c r="M7" s="15" t="s">
        <v>132</v>
      </c>
      <c r="N7" s="16">
        <f>COUNTIFS(Tenders!$C:$C,#REF!,Tenders!$E:$E,$M7)</f>
        <v>0</v>
      </c>
      <c r="O7" s="14" t="e">
        <f t="shared" si="0"/>
        <v>#DIV/0!</v>
      </c>
      <c r="Q7" s="12" t="s">
        <v>201</v>
      </c>
      <c r="R7" s="16">
        <f>COUNTIF(Tenders!$E:$E,$Q7)</f>
        <v>1</v>
      </c>
      <c r="S7" s="53">
        <f t="shared" si="1"/>
        <v>4.3478260869565216E-2</v>
      </c>
    </row>
    <row r="8" spans="1:19" ht="16" thickBot="1" x14ac:dyDescent="0.25">
      <c r="I8" s="28"/>
      <c r="M8" s="15" t="s">
        <v>376</v>
      </c>
      <c r="N8" s="16">
        <f>COUNTIFS(Tenders!$C:$C,#REF!,Tenders!$E:$E,$M8)</f>
        <v>0</v>
      </c>
      <c r="O8" s="14" t="e">
        <f t="shared" si="0"/>
        <v>#DIV/0!</v>
      </c>
      <c r="Q8" s="12" t="s">
        <v>377</v>
      </c>
      <c r="R8" s="16">
        <f>COUNTIF(Tenders!$E:$E,$Q8)</f>
        <v>0</v>
      </c>
      <c r="S8" s="53">
        <f t="shared" si="1"/>
        <v>0</v>
      </c>
    </row>
    <row r="9" spans="1:19" ht="18" customHeight="1" x14ac:dyDescent="0.2">
      <c r="A9" s="66" t="s">
        <v>360</v>
      </c>
      <c r="B9" s="76" t="s">
        <v>378</v>
      </c>
      <c r="C9" s="77"/>
      <c r="D9" s="78"/>
      <c r="E9" s="74" t="s">
        <v>362</v>
      </c>
      <c r="F9" s="72" t="s">
        <v>363</v>
      </c>
      <c r="H9" s="3"/>
      <c r="M9" s="15" t="s">
        <v>379</v>
      </c>
      <c r="N9" s="16">
        <f>COUNTIFS(Tenders!$C:$C,#REF!,Tenders!$E:$E,$M9)</f>
        <v>0</v>
      </c>
      <c r="O9" s="14" t="e">
        <f t="shared" si="0"/>
        <v>#DIV/0!</v>
      </c>
      <c r="Q9" s="12" t="s">
        <v>379</v>
      </c>
      <c r="R9" s="16">
        <f>COUNTIF(Tenders!$E:$E,$Q9)</f>
        <v>0</v>
      </c>
      <c r="S9" s="53">
        <f t="shared" si="1"/>
        <v>0</v>
      </c>
    </row>
    <row r="10" spans="1:19" x14ac:dyDescent="0.2">
      <c r="A10" s="67"/>
      <c r="B10" s="11" t="s">
        <v>369</v>
      </c>
      <c r="C10" s="11" t="s">
        <v>184</v>
      </c>
      <c r="D10" s="11" t="s">
        <v>267</v>
      </c>
      <c r="E10" s="75"/>
      <c r="F10" s="73"/>
      <c r="H10" s="3"/>
      <c r="M10" s="15" t="s">
        <v>380</v>
      </c>
      <c r="N10" s="16">
        <f>COUNTIFS(Tenders!$C:$C,#REF!,Tenders!$E:$E,$M10)</f>
        <v>0</v>
      </c>
      <c r="O10" s="14" t="e">
        <f t="shared" si="0"/>
        <v>#DIV/0!</v>
      </c>
      <c r="Q10" s="12" t="s">
        <v>380</v>
      </c>
      <c r="R10" s="16">
        <f>COUNTIF(Tenders!$E:$E,$Q10)</f>
        <v>0</v>
      </c>
      <c r="S10" s="53">
        <f t="shared" si="1"/>
        <v>0</v>
      </c>
    </row>
    <row r="11" spans="1:19" x14ac:dyDescent="0.2">
      <c r="A11" s="17" t="e">
        <f>#REF!</f>
        <v>#REF!</v>
      </c>
      <c r="B11" s="21" t="e">
        <f>SUMIF(Tenders!$A:$A,B$10,Tenders!#REF!)</f>
        <v>#REF!</v>
      </c>
      <c r="C11" s="21" t="e">
        <f>SUMIF(Tenders!$A:$A,C$10,Tenders!#REF!)</f>
        <v>#REF!</v>
      </c>
      <c r="D11" s="21" t="e">
        <f>SUMIF(Tenders!$A:$A,D$10,Tenders!#REF!)</f>
        <v>#REF!</v>
      </c>
      <c r="E11" s="21" t="e">
        <f>SUM(B11:D11)</f>
        <v>#REF!</v>
      </c>
      <c r="F11" s="14" t="e">
        <f>E11/(E13)</f>
        <v>#REF!</v>
      </c>
      <c r="H11" s="19"/>
      <c r="M11" s="15" t="s">
        <v>37</v>
      </c>
      <c r="N11" s="16">
        <f>COUNTIFS(Tenders!$C:$C,#REF!,Tenders!$E:$E,$M11)</f>
        <v>0</v>
      </c>
      <c r="O11" s="14" t="e">
        <f t="shared" si="0"/>
        <v>#DIV/0!</v>
      </c>
      <c r="Q11" s="12" t="s">
        <v>381</v>
      </c>
      <c r="R11" s="16">
        <f>COUNTIF(Tenders!$E:$E,$Q11)</f>
        <v>0</v>
      </c>
      <c r="S11" s="53">
        <f t="shared" si="1"/>
        <v>0</v>
      </c>
    </row>
    <row r="12" spans="1:19" ht="16" thickBot="1" x14ac:dyDescent="0.25">
      <c r="A12" s="29" t="e">
        <f>#REF!</f>
        <v>#REF!</v>
      </c>
      <c r="B12" s="21" t="e">
        <f>SUMIF(Tenders!$A:$A,B$10,Tenders!#REF!)</f>
        <v>#REF!</v>
      </c>
      <c r="C12" s="21" t="e">
        <f>SUMIF(Tenders!$A:$A,C$10,Tenders!#REF!)</f>
        <v>#REF!</v>
      </c>
      <c r="D12" s="21" t="e">
        <f>SUMIF(Tenders!$A:$A,D$10,Tenders!#REF!)</f>
        <v>#REF!</v>
      </c>
      <c r="E12" s="21" t="e">
        <f>SUM(B12:D12)</f>
        <v>#REF!</v>
      </c>
      <c r="F12" s="23" t="e">
        <f>E12/(E13)</f>
        <v>#REF!</v>
      </c>
      <c r="H12" s="19"/>
      <c r="M12" s="15" t="s">
        <v>128</v>
      </c>
      <c r="N12" s="16">
        <f>COUNTIFS(Tenders!$C:$C,#REF!,Tenders!$E:$E,$M12)</f>
        <v>0</v>
      </c>
      <c r="O12" s="14" t="e">
        <f t="shared" si="0"/>
        <v>#DIV/0!</v>
      </c>
      <c r="Q12" s="12" t="s">
        <v>382</v>
      </c>
      <c r="R12" s="16">
        <f>COUNTIF(Tenders!$E:$E,$Q12)</f>
        <v>0</v>
      </c>
      <c r="S12" s="53">
        <f t="shared" si="1"/>
        <v>0</v>
      </c>
    </row>
    <row r="13" spans="1:19" ht="17" thickBot="1" x14ac:dyDescent="0.25">
      <c r="A13" s="24" t="s">
        <v>374</v>
      </c>
      <c r="B13" s="25" t="e">
        <f>SUM(B11:B12)</f>
        <v>#REF!</v>
      </c>
      <c r="C13" s="25" t="e">
        <f>SUM(C11:C12)</f>
        <v>#REF!</v>
      </c>
      <c r="D13" s="25" t="e">
        <f>SUM(D11:D12)</f>
        <v>#REF!</v>
      </c>
      <c r="E13" s="25" t="e">
        <f>SUM(E11:E12)</f>
        <v>#REF!</v>
      </c>
      <c r="F13" s="26" t="e">
        <f>SUM(F11:F12)</f>
        <v>#REF!</v>
      </c>
      <c r="H13" s="27"/>
      <c r="I13" s="30"/>
      <c r="M13" s="15" t="s">
        <v>383</v>
      </c>
      <c r="N13" s="16">
        <f>COUNTIFS(Tenders!$C:$C,#REF!,Tenders!$E:$E,$M13)</f>
        <v>0</v>
      </c>
      <c r="O13" s="14" t="e">
        <f t="shared" si="0"/>
        <v>#DIV/0!</v>
      </c>
      <c r="Q13" s="12" t="s">
        <v>384</v>
      </c>
      <c r="R13" s="16">
        <f>COUNTIF(Tenders!$E:$E,$Q13)</f>
        <v>0</v>
      </c>
      <c r="S13" s="53">
        <f t="shared" si="1"/>
        <v>0</v>
      </c>
    </row>
    <row r="14" spans="1:19" ht="16" thickBot="1" x14ac:dyDescent="0.25">
      <c r="M14" s="15" t="s">
        <v>385</v>
      </c>
      <c r="N14" s="16">
        <f>COUNTIFS(Tenders!$C:$C,#REF!,Tenders!$E:$E,$M14)</f>
        <v>0</v>
      </c>
      <c r="O14" s="14" t="e">
        <f t="shared" si="0"/>
        <v>#DIV/0!</v>
      </c>
      <c r="Q14" s="12" t="s">
        <v>37</v>
      </c>
      <c r="R14" s="16">
        <f>COUNTIF(Tenders!$E:$E,$Q14)</f>
        <v>4</v>
      </c>
      <c r="S14" s="53">
        <f t="shared" si="1"/>
        <v>0.17391304347826086</v>
      </c>
    </row>
    <row r="15" spans="1:19" ht="18" customHeight="1" x14ac:dyDescent="0.2">
      <c r="A15" s="70" t="s">
        <v>386</v>
      </c>
      <c r="B15" s="76" t="s">
        <v>387</v>
      </c>
      <c r="C15" s="79"/>
      <c r="D15" s="80"/>
      <c r="E15" s="64" t="s">
        <v>362</v>
      </c>
      <c r="F15" s="72" t="s">
        <v>388</v>
      </c>
      <c r="G15" s="3"/>
      <c r="I15" s="3"/>
      <c r="M15" s="15" t="s">
        <v>389</v>
      </c>
      <c r="N15" s="16">
        <f>COUNTIFS(Tenders!$C:$C,#REF!,Tenders!$E:$E,$M15)</f>
        <v>0</v>
      </c>
      <c r="O15" s="14" t="e">
        <f t="shared" si="0"/>
        <v>#DIV/0!</v>
      </c>
      <c r="Q15" s="12" t="s">
        <v>371</v>
      </c>
      <c r="R15" s="16">
        <f>COUNTIF(Tenders!$E:$E,$Q15)</f>
        <v>0</v>
      </c>
      <c r="S15" s="53">
        <f t="shared" si="1"/>
        <v>0</v>
      </c>
    </row>
    <row r="16" spans="1:19" ht="16" x14ac:dyDescent="0.2">
      <c r="A16" s="71">
        <v>2</v>
      </c>
      <c r="B16" s="11" t="s">
        <v>369</v>
      </c>
      <c r="C16" s="11" t="s">
        <v>184</v>
      </c>
      <c r="D16" s="11" t="s">
        <v>267</v>
      </c>
      <c r="E16" s="65"/>
      <c r="F16" s="73"/>
      <c r="G16" s="3"/>
      <c r="I16" s="3"/>
      <c r="M16" s="31" t="s">
        <v>390</v>
      </c>
      <c r="N16" s="16">
        <f>COUNTIFS(Tenders!$C:$C,#REF!,Tenders!$E:$E,$M16)</f>
        <v>0</v>
      </c>
      <c r="O16" s="14" t="e">
        <f t="shared" si="0"/>
        <v>#DIV/0!</v>
      </c>
      <c r="Q16" s="12" t="s">
        <v>391</v>
      </c>
      <c r="R16" s="16">
        <f>COUNTIF(Tenders!$E:$E,$Q16)</f>
        <v>0</v>
      </c>
      <c r="S16" s="53">
        <f t="shared" si="1"/>
        <v>0</v>
      </c>
    </row>
    <row r="17" spans="1:19" x14ac:dyDescent="0.2">
      <c r="A17" s="32" t="s">
        <v>392</v>
      </c>
      <c r="B17" s="33" t="e">
        <f>SUMIF(Tenders!$A:$A,B$16,Tenders!#REF!)</f>
        <v>#REF!</v>
      </c>
      <c r="C17" s="33" t="e">
        <f>SUMIF(Tenders!$A:$A,C$16,Tenders!#REF!)</f>
        <v>#REF!</v>
      </c>
      <c r="D17" s="33" t="e">
        <f>SUMIF(Tenders!$A:$A,D$16,Tenders!#REF!)</f>
        <v>#REF!</v>
      </c>
      <c r="E17" s="1" t="e">
        <f t="shared" ref="E17:E22" si="2">SUM(B17:D17)</f>
        <v>#REF!</v>
      </c>
      <c r="F17" s="14" t="e">
        <f>E17/E22</f>
        <v>#REF!</v>
      </c>
      <c r="G17" s="34"/>
      <c r="H17" s="35"/>
      <c r="I17" s="19"/>
      <c r="M17" s="36" t="s">
        <v>393</v>
      </c>
      <c r="N17" s="16">
        <f>COUNTIFS(Tenders!$C:$C,#REF!,Tenders!$E:$E,$M17)</f>
        <v>0</v>
      </c>
      <c r="O17" s="14" t="e">
        <f t="shared" si="0"/>
        <v>#DIV/0!</v>
      </c>
      <c r="Q17" s="12" t="s">
        <v>394</v>
      </c>
      <c r="R17" s="16">
        <f>COUNTIF(Tenders!$E:$E,$Q17)</f>
        <v>0</v>
      </c>
      <c r="S17" s="53">
        <f t="shared" si="1"/>
        <v>0</v>
      </c>
    </row>
    <row r="18" spans="1:19" x14ac:dyDescent="0.2">
      <c r="A18" s="32" t="s">
        <v>395</v>
      </c>
      <c r="B18" s="33" t="e">
        <f>SUMIF(Tenders!$A:$A,B$16,Tenders!#REF!)+B17</f>
        <v>#REF!</v>
      </c>
      <c r="C18" s="33" t="e">
        <f>SUMIF(Tenders!$A:$A,C$16,Tenders!#REF!)+C17</f>
        <v>#REF!</v>
      </c>
      <c r="D18" s="33" t="e">
        <f>SUMIF(Tenders!$A:$A,D$16,Tenders!#REF!)+D17</f>
        <v>#REF!</v>
      </c>
      <c r="E18" s="1" t="e">
        <f t="shared" si="2"/>
        <v>#REF!</v>
      </c>
      <c r="F18" s="14" t="e">
        <f>(E18-E17)/E22</f>
        <v>#REF!</v>
      </c>
      <c r="G18" s="34"/>
      <c r="I18" s="19"/>
      <c r="M18" s="15" t="s">
        <v>396</v>
      </c>
      <c r="N18" s="16">
        <f>COUNTIFS(Tenders!$C:$C,#REF!,Tenders!$E:$E,$M18)</f>
        <v>0</v>
      </c>
      <c r="O18" s="14" t="e">
        <f t="shared" si="0"/>
        <v>#DIV/0!</v>
      </c>
      <c r="Q18" s="12" t="s">
        <v>397</v>
      </c>
      <c r="R18" s="16">
        <f>COUNTIF(Tenders!$E:$E,$Q18)</f>
        <v>0</v>
      </c>
      <c r="S18" s="53">
        <f t="shared" si="1"/>
        <v>0</v>
      </c>
    </row>
    <row r="19" spans="1:19" x14ac:dyDescent="0.2">
      <c r="A19" s="32" t="s">
        <v>398</v>
      </c>
      <c r="B19" s="33" t="e">
        <f>SUMIF(Tenders!$A:$A,B$16,Tenders!#REF!)+B18</f>
        <v>#REF!</v>
      </c>
      <c r="C19" s="33" t="e">
        <f>SUMIF(Tenders!$A:$A,C$16,Tenders!#REF!)+C18</f>
        <v>#REF!</v>
      </c>
      <c r="D19" s="33" t="e">
        <f>SUMIF(Tenders!$A:$A,D$16,Tenders!#REF!)+D18</f>
        <v>#REF!</v>
      </c>
      <c r="E19" s="1" t="e">
        <f t="shared" si="2"/>
        <v>#REF!</v>
      </c>
      <c r="F19" s="14" t="e">
        <f>(E19-E18)/E22</f>
        <v>#REF!</v>
      </c>
      <c r="G19" s="34"/>
      <c r="I19" s="19"/>
      <c r="M19" s="37" t="s">
        <v>58</v>
      </c>
      <c r="N19" s="16">
        <f>COUNTIFS(Tenders!$C:$C,#REF!,Tenders!$E:$E,$M19)</f>
        <v>0</v>
      </c>
      <c r="O19" s="14" t="e">
        <f t="shared" si="0"/>
        <v>#DIV/0!</v>
      </c>
      <c r="Q19" s="12" t="s">
        <v>128</v>
      </c>
      <c r="R19" s="16">
        <f>COUNTIF(Tenders!$E:$E,$Q19)</f>
        <v>4</v>
      </c>
      <c r="S19" s="53">
        <f t="shared" si="1"/>
        <v>0.17391304347826086</v>
      </c>
    </row>
    <row r="20" spans="1:19" ht="16" thickBot="1" x14ac:dyDescent="0.25">
      <c r="A20" s="32" t="s">
        <v>399</v>
      </c>
      <c r="B20" s="33" t="e">
        <f>SUMIF(Tenders!$A:$A,B$16,Tenders!#REF!)+B19</f>
        <v>#REF!</v>
      </c>
      <c r="C20" s="33" t="e">
        <f>SUMIF(Tenders!$A:$A,C$16,Tenders!#REF!)+C19</f>
        <v>#REF!</v>
      </c>
      <c r="D20" s="33" t="e">
        <f>SUMIF(Tenders!$A:$A,D$16,Tenders!#REF!)+D19</f>
        <v>#REF!</v>
      </c>
      <c r="E20" s="1" t="e">
        <f t="shared" si="2"/>
        <v>#REF!</v>
      </c>
      <c r="F20" s="14" t="e">
        <f>(E20-E19)/E22</f>
        <v>#REF!</v>
      </c>
      <c r="G20" s="34"/>
      <c r="I20" s="19"/>
      <c r="M20" s="37" t="s">
        <v>400</v>
      </c>
      <c r="N20" s="16">
        <f>COUNTIFS(Tenders!$C:$C,#REF!,Tenders!$E:$E,$M20)</f>
        <v>0</v>
      </c>
      <c r="O20" s="14" t="e">
        <f t="shared" si="0"/>
        <v>#DIV/0!</v>
      </c>
      <c r="Q20" s="12" t="s">
        <v>401</v>
      </c>
      <c r="R20" s="16">
        <f>COUNTIF(Tenders!$E:$E,$Q20)</f>
        <v>0</v>
      </c>
      <c r="S20" s="53">
        <f t="shared" si="1"/>
        <v>0</v>
      </c>
    </row>
    <row r="21" spans="1:19" ht="16" thickBot="1" x14ac:dyDescent="0.25">
      <c r="A21" s="38" t="s">
        <v>402</v>
      </c>
      <c r="B21" s="39" t="e">
        <f>SUMIF(Tenders!$A:$A,B$16,Tenders!#REF!)+B20</f>
        <v>#REF!</v>
      </c>
      <c r="C21" s="39" t="e">
        <f>SUMIF(Tenders!$A:$A,C$16,Tenders!#REF!)+C20</f>
        <v>#REF!</v>
      </c>
      <c r="D21" s="39" t="e">
        <f>SUMIF(Tenders!$A:$A,D$16,Tenders!#REF!)+D20</f>
        <v>#REF!</v>
      </c>
      <c r="E21" s="1" t="e">
        <f t="shared" si="2"/>
        <v>#REF!</v>
      </c>
      <c r="F21" s="14" t="e">
        <f>(E21-E20)/E22</f>
        <v>#REF!</v>
      </c>
      <c r="G21" s="34"/>
      <c r="I21" s="19"/>
      <c r="M21" s="40" t="s">
        <v>403</v>
      </c>
      <c r="N21" s="41">
        <f>SUM(N2:N20)</f>
        <v>0</v>
      </c>
      <c r="O21" s="26" t="e">
        <f>SUM(O4:O20)</f>
        <v>#DIV/0!</v>
      </c>
      <c r="Q21" s="12" t="s">
        <v>404</v>
      </c>
      <c r="R21" s="16">
        <f>COUNTIF(Tenders!$E:$E,$Q21)</f>
        <v>0</v>
      </c>
      <c r="S21" s="53">
        <f t="shared" si="1"/>
        <v>0</v>
      </c>
    </row>
    <row r="22" spans="1:19" ht="16" thickBot="1" x14ac:dyDescent="0.25">
      <c r="A22" s="42" t="s">
        <v>405</v>
      </c>
      <c r="B22" s="43" t="e">
        <f>SUMIF(Tenders!$A:$A,B$16,Tenders!#REF!)+B21</f>
        <v>#REF!</v>
      </c>
      <c r="C22" s="43" t="e">
        <f>SUMIF(Tenders!$A:$A,C$16,Tenders!#REF!)+C21</f>
        <v>#REF!</v>
      </c>
      <c r="D22" s="43" t="e">
        <f>SUMIF(Tenders!$A:$A,D$16,Tenders!#REF!)+D21</f>
        <v>#REF!</v>
      </c>
      <c r="E22" s="44" t="e">
        <f t="shared" si="2"/>
        <v>#REF!</v>
      </c>
      <c r="F22" s="45" t="e">
        <f>(E22-E21)/E22</f>
        <v>#REF!</v>
      </c>
      <c r="G22" s="34"/>
      <c r="I22" s="19"/>
      <c r="Q22" s="12" t="s">
        <v>390</v>
      </c>
      <c r="R22" s="16">
        <f>COUNTIF(Tenders!$E:$E,$Q22)</f>
        <v>0</v>
      </c>
      <c r="S22" s="53">
        <f t="shared" si="1"/>
        <v>0</v>
      </c>
    </row>
    <row r="23" spans="1:19" ht="16" thickBot="1" x14ac:dyDescent="0.25">
      <c r="I23" s="19"/>
      <c r="Q23" s="12" t="s">
        <v>393</v>
      </c>
      <c r="R23" s="16">
        <f>COUNTIF(Tenders!$E:$E,$Q23)</f>
        <v>0</v>
      </c>
      <c r="S23" s="53">
        <f t="shared" si="1"/>
        <v>0</v>
      </c>
    </row>
    <row r="24" spans="1:19" ht="30" customHeight="1" x14ac:dyDescent="0.2">
      <c r="A24" s="66" t="s">
        <v>406</v>
      </c>
      <c r="B24" s="76" t="s">
        <v>407</v>
      </c>
      <c r="C24" s="77"/>
      <c r="D24" s="78"/>
      <c r="E24" s="81" t="s">
        <v>362</v>
      </c>
      <c r="F24" s="68" t="s">
        <v>363</v>
      </c>
      <c r="I24" s="19"/>
      <c r="Q24" s="12" t="s">
        <v>396</v>
      </c>
      <c r="R24" s="16">
        <f>COUNTIF(Tenders!$E:$E,$Q24)</f>
        <v>0</v>
      </c>
      <c r="S24" s="53">
        <f t="shared" si="1"/>
        <v>0</v>
      </c>
    </row>
    <row r="25" spans="1:19" x14ac:dyDescent="0.2">
      <c r="A25" s="67"/>
      <c r="B25" s="11" t="s">
        <v>369</v>
      </c>
      <c r="C25" s="11" t="s">
        <v>184</v>
      </c>
      <c r="D25" s="11" t="s">
        <v>267</v>
      </c>
      <c r="E25" s="82"/>
      <c r="F25" s="69"/>
      <c r="I25" s="19"/>
      <c r="Q25" s="12" t="s">
        <v>58</v>
      </c>
      <c r="R25" s="16">
        <f>COUNTIF(Tenders!$E:$E,$Q25)</f>
        <v>4</v>
      </c>
      <c r="S25" s="53">
        <f t="shared" si="1"/>
        <v>0.17391304347826086</v>
      </c>
    </row>
    <row r="26" spans="1:19" ht="17" thickBot="1" x14ac:dyDescent="0.25">
      <c r="A26" s="46" t="s">
        <v>408</v>
      </c>
      <c r="B26" s="18">
        <f>COUNTIFS(Tenders!$A:$A,B$25,Tenders!$D:$D,$A26)</f>
        <v>0</v>
      </c>
      <c r="C26" s="18">
        <f>COUNTIFS(Tenders!$A:$A,C$25,Tenders!$D:$D,$A26)</f>
        <v>0</v>
      </c>
      <c r="D26" s="18">
        <f>COUNTIFS(Tenders!$A:$A,D$25,Tenders!$D:$D,$A26)</f>
        <v>0</v>
      </c>
      <c r="E26" s="18">
        <f t="shared" ref="E26:E49" si="3">SUM(B26:D26)</f>
        <v>0</v>
      </c>
      <c r="F26" s="56">
        <f t="shared" ref="F26:F49" si="4">E26/($E$50)</f>
        <v>0</v>
      </c>
      <c r="I26" s="19"/>
      <c r="Q26" s="47" t="s">
        <v>400</v>
      </c>
      <c r="R26" s="48">
        <f>COUNTIF(Tenders!$E:$E,$Q26)</f>
        <v>0</v>
      </c>
      <c r="S26" s="54">
        <f t="shared" si="1"/>
        <v>0</v>
      </c>
    </row>
    <row r="27" spans="1:19" ht="16" thickBot="1" x14ac:dyDescent="0.25">
      <c r="A27" s="46" t="e">
        <f>#REF!</f>
        <v>#REF!</v>
      </c>
      <c r="B27" s="18">
        <f>COUNTIFS(Tenders!$A:$A,B$25,Tenders!$D:$D,$A27)</f>
        <v>0</v>
      </c>
      <c r="C27" s="18">
        <f>COUNTIFS(Tenders!$A:$A,C$25,Tenders!$D:$D,$A27)</f>
        <v>0</v>
      </c>
      <c r="D27" s="18">
        <f>COUNTIFS(Tenders!$A:$A,D$25,Tenders!$D:$D,$A27)</f>
        <v>0</v>
      </c>
      <c r="E27" s="18">
        <f t="shared" si="3"/>
        <v>0</v>
      </c>
      <c r="F27" s="56">
        <f t="shared" si="4"/>
        <v>0</v>
      </c>
      <c r="I27" s="27"/>
      <c r="Q27" s="40" t="s">
        <v>403</v>
      </c>
      <c r="R27" s="49">
        <f>SUM(R2:R26)</f>
        <v>23</v>
      </c>
      <c r="S27" s="55">
        <f>SUM(S2:S26)</f>
        <v>1</v>
      </c>
    </row>
    <row r="28" spans="1:19" x14ac:dyDescent="0.2">
      <c r="A28" s="46" t="e">
        <f>#REF!</f>
        <v>#REF!</v>
      </c>
      <c r="B28" s="18">
        <f>COUNTIFS(Tenders!$A:$A,B$25,Tenders!$D:$D,$A28)</f>
        <v>0</v>
      </c>
      <c r="C28" s="18">
        <f>COUNTIFS(Tenders!$A:$A,C$25,Tenders!$D:$D,$A28)</f>
        <v>0</v>
      </c>
      <c r="D28" s="18">
        <f>COUNTIFS(Tenders!$A:$A,D$25,Tenders!$D:$D,$A28)</f>
        <v>0</v>
      </c>
      <c r="E28" s="18">
        <f t="shared" si="3"/>
        <v>0</v>
      </c>
      <c r="F28" s="56">
        <f t="shared" si="4"/>
        <v>0</v>
      </c>
      <c r="I28" s="27"/>
    </row>
    <row r="29" spans="1:19" x14ac:dyDescent="0.2">
      <c r="A29" s="46" t="e">
        <f>#REF!</f>
        <v>#REF!</v>
      </c>
      <c r="B29" s="18">
        <f>COUNTIFS(Tenders!$A:$A,B$25,Tenders!$D:$D,$A29)</f>
        <v>0</v>
      </c>
      <c r="C29" s="18">
        <f>COUNTIFS(Tenders!$A:$A,C$25,Tenders!$D:$D,$A29)</f>
        <v>0</v>
      </c>
      <c r="D29" s="18">
        <f>COUNTIFS(Tenders!$A:$A,D$25,Tenders!$D:$D,$A29)</f>
        <v>0</v>
      </c>
      <c r="E29" s="18">
        <f t="shared" si="3"/>
        <v>0</v>
      </c>
      <c r="F29" s="56">
        <f t="shared" si="4"/>
        <v>0</v>
      </c>
      <c r="I29" s="27"/>
    </row>
    <row r="30" spans="1:19" ht="16" x14ac:dyDescent="0.2">
      <c r="A30" s="46" t="s">
        <v>409</v>
      </c>
      <c r="B30" s="18">
        <f>COUNTIFS(Tenders!$A:$A,B$25,Tenders!$D:$D,$A30)</f>
        <v>0</v>
      </c>
      <c r="C30" s="18">
        <f>COUNTIFS(Tenders!$A:$A,C$25,Tenders!$D:$D,$A30)</f>
        <v>0</v>
      </c>
      <c r="D30" s="18">
        <f>COUNTIFS(Tenders!$A:$A,D$25,Tenders!$D:$D,$A30)</f>
        <v>0</v>
      </c>
      <c r="E30" s="18">
        <f>SUM(B30:D30)</f>
        <v>0</v>
      </c>
      <c r="F30" s="56">
        <f>E30/($E$50)</f>
        <v>0</v>
      </c>
      <c r="I30" s="27"/>
    </row>
    <row r="31" spans="1:19" x14ac:dyDescent="0.2">
      <c r="A31" s="46" t="e">
        <f>#REF!</f>
        <v>#REF!</v>
      </c>
      <c r="B31" s="18">
        <f>COUNTIFS(Tenders!$A:$A,B$25,Tenders!$D:$D,$A31)</f>
        <v>0</v>
      </c>
      <c r="C31" s="18">
        <f>COUNTIFS(Tenders!$A:$A,C$25,Tenders!$D:$D,$A31)</f>
        <v>0</v>
      </c>
      <c r="D31" s="18">
        <f>COUNTIFS(Tenders!$A:$A,D$25,Tenders!$D:$D,$A31)</f>
        <v>0</v>
      </c>
      <c r="E31" s="18">
        <f t="shared" si="3"/>
        <v>0</v>
      </c>
      <c r="F31" s="56">
        <f t="shared" si="4"/>
        <v>0</v>
      </c>
      <c r="I31" s="27"/>
    </row>
    <row r="32" spans="1:19" x14ac:dyDescent="0.2">
      <c r="A32" s="46" t="e">
        <f>#REF!</f>
        <v>#REF!</v>
      </c>
      <c r="B32" s="18">
        <f>COUNTIFS(Tenders!$A:$A,B$25,Tenders!$D:$D,$A32)</f>
        <v>0</v>
      </c>
      <c r="C32" s="18">
        <f>COUNTIFS(Tenders!$A:$A,C$25,Tenders!$D:$D,$A32)</f>
        <v>0</v>
      </c>
      <c r="D32" s="18">
        <f>COUNTIFS(Tenders!$A:$A,D$25,Tenders!$D:$D,$A32)</f>
        <v>0</v>
      </c>
      <c r="E32" s="18">
        <f t="shared" si="3"/>
        <v>0</v>
      </c>
      <c r="F32" s="56">
        <f t="shared" si="4"/>
        <v>0</v>
      </c>
      <c r="I32" s="27"/>
    </row>
    <row r="33" spans="1:6" x14ac:dyDescent="0.2">
      <c r="A33" s="46" t="e">
        <f>#REF!</f>
        <v>#REF!</v>
      </c>
      <c r="B33" s="18">
        <f>COUNTIFS(Tenders!$A:$A,B$25,Tenders!$D:$D,$A33)</f>
        <v>0</v>
      </c>
      <c r="C33" s="18">
        <f>COUNTIFS(Tenders!$A:$A,C$25,Tenders!$D:$D,$A33)</f>
        <v>0</v>
      </c>
      <c r="D33" s="18">
        <f>COUNTIFS(Tenders!$A:$A,D$25,Tenders!$D:$D,$A33)</f>
        <v>0</v>
      </c>
      <c r="E33" s="18">
        <f t="shared" si="3"/>
        <v>0</v>
      </c>
      <c r="F33" s="56">
        <f t="shared" si="4"/>
        <v>0</v>
      </c>
    </row>
    <row r="34" spans="1:6" x14ac:dyDescent="0.2">
      <c r="A34" s="50" t="e">
        <f>#REF!</f>
        <v>#REF!</v>
      </c>
      <c r="B34" s="18">
        <f>COUNTIFS(Tenders!$A:$A,B$25,Tenders!$D:$D,$A34)</f>
        <v>0</v>
      </c>
      <c r="C34" s="18">
        <f>COUNTIFS(Tenders!$A:$A,C$25,Tenders!$D:$D,$A34)</f>
        <v>0</v>
      </c>
      <c r="D34" s="18">
        <f>COUNTIFS(Tenders!$A:$A,D$25,Tenders!$D:$D,$A34)</f>
        <v>0</v>
      </c>
      <c r="E34" s="18">
        <f t="shared" si="3"/>
        <v>0</v>
      </c>
      <c r="F34" s="56">
        <f t="shared" si="4"/>
        <v>0</v>
      </c>
    </row>
    <row r="35" spans="1:6" ht="16" x14ac:dyDescent="0.2">
      <c r="A35" s="50" t="s">
        <v>410</v>
      </c>
      <c r="B35" s="18">
        <f>COUNTIFS(Tenders!$A:$A,B$25,Tenders!$D:$D,$A35)</f>
        <v>0</v>
      </c>
      <c r="C35" s="18">
        <f>COUNTIFS(Tenders!$A:$A,C$25,Tenders!$D:$D,$A35)</f>
        <v>0</v>
      </c>
      <c r="D35" s="18">
        <f>COUNTIFS(Tenders!$A:$A,D$25,Tenders!$D:$D,$A35)</f>
        <v>0</v>
      </c>
      <c r="E35" s="18">
        <f>SUM(B35:D35)</f>
        <v>0</v>
      </c>
      <c r="F35" s="56">
        <f>E35/($E$50)</f>
        <v>0</v>
      </c>
    </row>
    <row r="36" spans="1:6" x14ac:dyDescent="0.2">
      <c r="A36" s="46" t="e">
        <f>#REF!</f>
        <v>#REF!</v>
      </c>
      <c r="B36" s="18">
        <f>COUNTIFS(Tenders!$A:$A,B$25,Tenders!$D:$D,$A36)</f>
        <v>0</v>
      </c>
      <c r="C36" s="18">
        <f>COUNTIFS(Tenders!$A:$A,C$25,Tenders!$D:$D,$A36)</f>
        <v>0</v>
      </c>
      <c r="D36" s="18">
        <f>COUNTIFS(Tenders!$A:$A,D$25,Tenders!$D:$D,$A36)</f>
        <v>0</v>
      </c>
      <c r="E36" s="18">
        <f t="shared" si="3"/>
        <v>0</v>
      </c>
      <c r="F36" s="56">
        <f t="shared" si="4"/>
        <v>0</v>
      </c>
    </row>
    <row r="37" spans="1:6" x14ac:dyDescent="0.2">
      <c r="A37" s="46" t="e">
        <f>#REF!</f>
        <v>#REF!</v>
      </c>
      <c r="B37" s="18">
        <f>COUNTIFS(Tenders!$A:$A,B$25,Tenders!$D:$D,$A37)</f>
        <v>0</v>
      </c>
      <c r="C37" s="18">
        <f>COUNTIFS(Tenders!$A:$A,C$25,Tenders!$D:$D,$A37)</f>
        <v>0</v>
      </c>
      <c r="D37" s="18">
        <f>COUNTIFS(Tenders!$A:$A,D$25,Tenders!$D:$D,$A37)</f>
        <v>0</v>
      </c>
      <c r="E37" s="18">
        <f t="shared" si="3"/>
        <v>0</v>
      </c>
      <c r="F37" s="56">
        <f t="shared" si="4"/>
        <v>0</v>
      </c>
    </row>
    <row r="38" spans="1:6" x14ac:dyDescent="0.2">
      <c r="A38" s="50" t="e">
        <f>#REF!</f>
        <v>#REF!</v>
      </c>
      <c r="B38" s="18">
        <f>COUNTIFS(Tenders!$A:$A,B$25,Tenders!$D:$D,$A38)</f>
        <v>0</v>
      </c>
      <c r="C38" s="18">
        <f>COUNTIFS(Tenders!$A:$A,C$25,Tenders!$D:$D,$A38)</f>
        <v>0</v>
      </c>
      <c r="D38" s="18">
        <f>COUNTIFS(Tenders!$A:$A,D$25,Tenders!$D:$D,$A38)</f>
        <v>0</v>
      </c>
      <c r="E38" s="18">
        <f t="shared" si="3"/>
        <v>0</v>
      </c>
      <c r="F38" s="56">
        <f t="shared" si="4"/>
        <v>0</v>
      </c>
    </row>
    <row r="39" spans="1:6" x14ac:dyDescent="0.2">
      <c r="A39" s="51" t="e">
        <f>#REF!</f>
        <v>#REF!</v>
      </c>
      <c r="B39" s="18">
        <f>COUNTIFS(Tenders!$A:$A,B$25,Tenders!$D:$D,$A39)</f>
        <v>0</v>
      </c>
      <c r="C39" s="18">
        <f>COUNTIFS(Tenders!$A:$A,C$25,Tenders!$D:$D,$A39)</f>
        <v>0</v>
      </c>
      <c r="D39" s="18">
        <f>COUNTIFS(Tenders!$A:$A,D$25,Tenders!$D:$D,$A39)</f>
        <v>0</v>
      </c>
      <c r="E39" s="18">
        <f t="shared" si="3"/>
        <v>0</v>
      </c>
      <c r="F39" s="56">
        <f t="shared" si="4"/>
        <v>0</v>
      </c>
    </row>
    <row r="40" spans="1:6" x14ac:dyDescent="0.2">
      <c r="A40" s="46" t="e">
        <f>#REF!</f>
        <v>#REF!</v>
      </c>
      <c r="B40" s="18">
        <f>COUNTIFS(Tenders!$A:$A,B$25,Tenders!$D:$D,$A40)</f>
        <v>0</v>
      </c>
      <c r="C40" s="18">
        <f>COUNTIFS(Tenders!$A:$A,C$25,Tenders!$D:$D,$A40)</f>
        <v>0</v>
      </c>
      <c r="D40" s="18">
        <f>COUNTIFS(Tenders!$A:$A,D$25,Tenders!$D:$D,$A40)</f>
        <v>0</v>
      </c>
      <c r="E40" s="18">
        <f t="shared" si="3"/>
        <v>0</v>
      </c>
      <c r="F40" s="56">
        <f t="shared" si="4"/>
        <v>0</v>
      </c>
    </row>
    <row r="41" spans="1:6" ht="16" x14ac:dyDescent="0.2">
      <c r="A41" s="46" t="s">
        <v>411</v>
      </c>
      <c r="B41" s="18">
        <f>COUNTIFS(Tenders!$A:$A,B$25,Tenders!$D:$D,$A41)</f>
        <v>0</v>
      </c>
      <c r="C41" s="18">
        <f>COUNTIFS(Tenders!$A:$A,C$25,Tenders!$D:$D,$A41)</f>
        <v>0</v>
      </c>
      <c r="D41" s="18">
        <f>COUNTIFS(Tenders!$A:$A,D$25,Tenders!$D:$D,$A41)</f>
        <v>0</v>
      </c>
      <c r="E41" s="18">
        <f>SUM(B41:D41)</f>
        <v>0</v>
      </c>
      <c r="F41" s="56">
        <f>E41/($E$50)</f>
        <v>0</v>
      </c>
    </row>
    <row r="42" spans="1:6" ht="16" x14ac:dyDescent="0.2">
      <c r="A42" s="46" t="s">
        <v>412</v>
      </c>
      <c r="B42" s="18">
        <f>COUNTIFS(Tenders!$A:$A,B$25,Tenders!$D:$D,$A42)</f>
        <v>0</v>
      </c>
      <c r="C42" s="18">
        <f>COUNTIFS(Tenders!$A:$A,C$25,Tenders!$D:$D,$A42)</f>
        <v>0</v>
      </c>
      <c r="D42" s="18">
        <f>COUNTIFS(Tenders!$A:$A,D$25,Tenders!$D:$D,$A42)</f>
        <v>0</v>
      </c>
      <c r="E42" s="18">
        <f>SUM(B42:D42)</f>
        <v>0</v>
      </c>
      <c r="F42" s="56">
        <f t="shared" si="4"/>
        <v>0</v>
      </c>
    </row>
    <row r="43" spans="1:6" ht="16" x14ac:dyDescent="0.2">
      <c r="A43" s="50" t="s">
        <v>413</v>
      </c>
      <c r="B43" s="18">
        <f>COUNTIFS(Tenders!$A:$A,B$25,Tenders!$D:$D,$A43)</f>
        <v>0</v>
      </c>
      <c r="C43" s="18">
        <f>COUNTIFS(Tenders!$A:$A,C$25,Tenders!$D:$D,$A43)</f>
        <v>0</v>
      </c>
      <c r="D43" s="18">
        <f>COUNTIFS(Tenders!$A:$A,D$25,Tenders!$D:$D,$A43)</f>
        <v>0</v>
      </c>
      <c r="E43" s="18">
        <f t="shared" si="3"/>
        <v>0</v>
      </c>
      <c r="F43" s="56">
        <f t="shared" si="4"/>
        <v>0</v>
      </c>
    </row>
    <row r="44" spans="1:6" x14ac:dyDescent="0.2">
      <c r="A44" s="50" t="e">
        <f>#REF!</f>
        <v>#REF!</v>
      </c>
      <c r="B44" s="18">
        <f>COUNTIFS(Tenders!$A:$A,B$25,Tenders!$D:$D,$A44)</f>
        <v>0</v>
      </c>
      <c r="C44" s="18">
        <f>COUNTIFS(Tenders!$A:$A,C$25,Tenders!$D:$D,$A44)</f>
        <v>0</v>
      </c>
      <c r="D44" s="18">
        <f>COUNTIFS(Tenders!$A:$A,D$25,Tenders!$D:$D,$A44)</f>
        <v>0</v>
      </c>
      <c r="E44" s="18">
        <f t="shared" si="3"/>
        <v>0</v>
      </c>
      <c r="F44" s="56">
        <f t="shared" si="4"/>
        <v>0</v>
      </c>
    </row>
    <row r="45" spans="1:6" ht="16" x14ac:dyDescent="0.2">
      <c r="A45" s="50" t="s">
        <v>414</v>
      </c>
      <c r="B45" s="18">
        <v>0</v>
      </c>
      <c r="C45" s="18">
        <v>0</v>
      </c>
      <c r="D45" s="18">
        <v>1</v>
      </c>
      <c r="E45" s="18">
        <f t="shared" si="3"/>
        <v>1</v>
      </c>
      <c r="F45" s="56">
        <f t="shared" si="4"/>
        <v>1</v>
      </c>
    </row>
    <row r="46" spans="1:6" x14ac:dyDescent="0.2">
      <c r="A46" s="12" t="e">
        <f>#REF!</f>
        <v>#REF!</v>
      </c>
      <c r="B46" s="18">
        <f>COUNTIFS(Tenders!$A:$A,B$25,Tenders!$D:$D,$A46)</f>
        <v>0</v>
      </c>
      <c r="C46" s="18">
        <f>COUNTIFS(Tenders!$A:$A,C$25,Tenders!$D:$D,$A46)</f>
        <v>0</v>
      </c>
      <c r="D46" s="18">
        <f>COUNTIFS(Tenders!$A:$A,D$25,Tenders!$D:$D,$A46)</f>
        <v>0</v>
      </c>
      <c r="E46" s="18">
        <f t="shared" si="3"/>
        <v>0</v>
      </c>
      <c r="F46" s="56">
        <f t="shared" si="4"/>
        <v>0</v>
      </c>
    </row>
    <row r="47" spans="1:6" x14ac:dyDescent="0.2">
      <c r="A47" s="50" t="e">
        <f>#REF!</f>
        <v>#REF!</v>
      </c>
      <c r="B47" s="18">
        <f>COUNTIFS(Tenders!$A:$A,B$25,Tenders!$D:$D,$A47)</f>
        <v>0</v>
      </c>
      <c r="C47" s="18">
        <f>COUNTIFS(Tenders!$A:$A,C$25,Tenders!$D:$D,$A47)</f>
        <v>0</v>
      </c>
      <c r="D47" s="18">
        <f>COUNTIFS(Tenders!$A:$A,D$25,Tenders!$D:$D,$A47)</f>
        <v>0</v>
      </c>
      <c r="E47" s="18">
        <f t="shared" si="3"/>
        <v>0</v>
      </c>
      <c r="F47" s="56">
        <f t="shared" si="4"/>
        <v>0</v>
      </c>
    </row>
    <row r="48" spans="1:6" ht="16" x14ac:dyDescent="0.2">
      <c r="A48" s="50" t="s">
        <v>415</v>
      </c>
      <c r="B48" s="18">
        <f>COUNTIFS(Tenders!$A:$A,B$25,Tenders!$D:$D,$A48)</f>
        <v>0</v>
      </c>
      <c r="C48" s="18">
        <f>COUNTIFS(Tenders!$A:$A,C$25,Tenders!$D:$D,$A48)</f>
        <v>0</v>
      </c>
      <c r="D48" s="18">
        <f>COUNTIFS(Tenders!$A:$A,D$25,Tenders!$D:$D,$A48)</f>
        <v>0</v>
      </c>
      <c r="E48" s="18">
        <f>SUM(B48:D48)</f>
        <v>0</v>
      </c>
      <c r="F48" s="56">
        <f>E48/($E$50)</f>
        <v>0</v>
      </c>
    </row>
    <row r="49" spans="1:6" ht="16" thickBot="1" x14ac:dyDescent="0.25">
      <c r="A49" s="50" t="e">
        <f>#REF!</f>
        <v>#REF!</v>
      </c>
      <c r="B49" s="18">
        <f>COUNTIFS(Tenders!$A:$A,B$25,Tenders!$D:$D,$A49)</f>
        <v>0</v>
      </c>
      <c r="C49" s="18">
        <f>COUNTIFS(Tenders!$A:$A,C$25,Tenders!$D:$D,$A49)</f>
        <v>0</v>
      </c>
      <c r="D49" s="18">
        <f>COUNTIFS(Tenders!$A:$A,D$25,Tenders!$D:$D,$A49)</f>
        <v>0</v>
      </c>
      <c r="E49" s="18">
        <f t="shared" si="3"/>
        <v>0</v>
      </c>
      <c r="F49" s="57">
        <f t="shared" si="4"/>
        <v>0</v>
      </c>
    </row>
    <row r="50" spans="1:6" ht="17" thickBot="1" x14ac:dyDescent="0.25">
      <c r="A50" s="24" t="s">
        <v>374</v>
      </c>
      <c r="B50" s="25">
        <f>SUM(B26:B49)</f>
        <v>0</v>
      </c>
      <c r="C50" s="25">
        <f>SUM(C26:C49)</f>
        <v>0</v>
      </c>
      <c r="D50" s="25">
        <f>SUM(D26:D49)</f>
        <v>1</v>
      </c>
      <c r="E50" s="25">
        <f>SUM(E26:E49)</f>
        <v>1</v>
      </c>
      <c r="F50" s="58">
        <f>SUM(F26:F49)</f>
        <v>1</v>
      </c>
    </row>
    <row r="91" spans="1:2" x14ac:dyDescent="0.2">
      <c r="A91" s="52"/>
      <c r="B91" s="52"/>
    </row>
    <row r="92" spans="1:2" x14ac:dyDescent="0.2">
      <c r="A92" s="52"/>
      <c r="B92" s="52"/>
    </row>
    <row r="93" spans="1:2" x14ac:dyDescent="0.2">
      <c r="A93" s="52"/>
      <c r="B93" s="52"/>
    </row>
    <row r="94" spans="1:2" x14ac:dyDescent="0.2">
      <c r="A94" s="52"/>
      <c r="B94" s="52"/>
    </row>
    <row r="95" spans="1:2" x14ac:dyDescent="0.2">
      <c r="A95" s="52"/>
      <c r="B95" s="52"/>
    </row>
    <row r="96" spans="1:2" x14ac:dyDescent="0.2">
      <c r="A96" s="52"/>
      <c r="B96" s="52"/>
    </row>
    <row r="97" spans="1:2" x14ac:dyDescent="0.2">
      <c r="A97" s="52"/>
      <c r="B97" s="52"/>
    </row>
    <row r="98" spans="1:2" x14ac:dyDescent="0.2">
      <c r="A98" s="52"/>
      <c r="B98" s="52"/>
    </row>
    <row r="99" spans="1:2" x14ac:dyDescent="0.2">
      <c r="A99" s="52"/>
      <c r="B99" s="52"/>
    </row>
    <row r="100" spans="1:2" x14ac:dyDescent="0.2">
      <c r="A100" s="52"/>
      <c r="B100" s="52"/>
    </row>
    <row r="101" spans="1:2" x14ac:dyDescent="0.2">
      <c r="A101" s="52"/>
      <c r="B101" s="52"/>
    </row>
    <row r="102" spans="1:2" x14ac:dyDescent="0.2">
      <c r="A102" s="52"/>
      <c r="B102" s="52"/>
    </row>
    <row r="103" spans="1:2" x14ac:dyDescent="0.2">
      <c r="A103" s="52"/>
      <c r="B103" s="52"/>
    </row>
    <row r="104" spans="1:2" x14ac:dyDescent="0.2">
      <c r="A104" s="52"/>
      <c r="B104" s="52"/>
    </row>
    <row r="105" spans="1:2" x14ac:dyDescent="0.2">
      <c r="A105" s="52"/>
      <c r="B105" s="52"/>
    </row>
    <row r="106" spans="1:2" x14ac:dyDescent="0.2">
      <c r="A106" s="52"/>
      <c r="B106" s="52"/>
    </row>
    <row r="107" spans="1:2" x14ac:dyDescent="0.2">
      <c r="A107" s="52"/>
      <c r="B107" s="52"/>
    </row>
    <row r="108" spans="1:2" x14ac:dyDescent="0.2">
      <c r="A108" s="52"/>
      <c r="B108" s="52"/>
    </row>
    <row r="109" spans="1:2" x14ac:dyDescent="0.2">
      <c r="A109" s="52"/>
      <c r="B109" s="52"/>
    </row>
    <row r="110" spans="1:2" x14ac:dyDescent="0.2">
      <c r="A110" s="52"/>
      <c r="B110" s="52"/>
    </row>
    <row r="111" spans="1:2" x14ac:dyDescent="0.2">
      <c r="A111" s="52"/>
      <c r="B111" s="52"/>
    </row>
  </sheetData>
  <autoFilter ref="A1:S101" xr:uid="{00000000-0009-0000-0000-000003000000}">
    <filterColumn colId="1" showButton="0"/>
    <filterColumn colId="2" showButton="0"/>
  </autoFilter>
  <sortState xmlns:xlrd2="http://schemas.microsoft.com/office/spreadsheetml/2017/richdata2" ref="Q3:S26">
    <sortCondition ref="Q26"/>
  </sortState>
  <customSheetViews>
    <customSheetView guid="{A7161934-91A1-42FD-8D0F-6047BA860895}" scale="90">
      <selection activeCell="D12" sqref="D12"/>
      <pageMargins left="0" right="0" top="0" bottom="0" header="0" footer="0"/>
      <pageSetup paperSize="9" orientation="portrait" r:id="rId1"/>
    </customSheetView>
    <customSheetView guid="{13AD3689-C7CE-42DA-AC43-DAAD8DBBF127}" scale="90" topLeftCell="B1">
      <selection activeCell="I19" sqref="I19"/>
      <pageMargins left="0" right="0" top="0" bottom="0" header="0" footer="0"/>
      <pageSetup paperSize="9" orientation="portrait" r:id="rId2"/>
    </customSheetView>
    <customSheetView guid="{79647DEF-AE71-45D7-BF86-49DA31E96942}" scale="90">
      <selection activeCell="I24" sqref="I24"/>
      <pageMargins left="0" right="0" top="0" bottom="0" header="0" footer="0"/>
      <pageSetup paperSize="9" orientation="portrait" r:id="rId3"/>
    </customSheetView>
    <customSheetView guid="{9F4C1CD9-95BF-4367-B8CF-3EF6399683E3}" scale="90">
      <selection activeCell="I24" sqref="I24"/>
      <pageMargins left="0" right="0" top="0" bottom="0" header="0" footer="0"/>
      <pageSetup paperSize="9" orientation="portrait" r:id="rId4"/>
    </customSheetView>
    <customSheetView guid="{7757D69B-A911-4A74-9853-896F962BEEB5}" scale="80" topLeftCell="A8">
      <selection activeCell="A37" sqref="A37"/>
      <pageMargins left="0" right="0" top="0" bottom="0" header="0" footer="0"/>
      <pageSetup paperSize="9" orientation="portrait" r:id="rId5"/>
    </customSheetView>
    <customSheetView guid="{AE96369C-C31E-4350-868D-FAC7D6A6C4AF}" scale="90">
      <selection activeCell="I24" sqref="I24"/>
      <pageMargins left="0" right="0" top="0" bottom="0" header="0" footer="0"/>
      <pageSetup paperSize="9" orientation="portrait" r:id="rId6"/>
    </customSheetView>
    <customSheetView guid="{BA7885E1-FD01-45D5-A058-22E86DC9D7C4}" scale="90">
      <selection activeCell="I21" sqref="I21"/>
      <pageMargins left="0" right="0" top="0" bottom="0" header="0" footer="0"/>
      <pageSetup paperSize="9" orientation="portrait" r:id="rId7"/>
    </customSheetView>
    <customSheetView guid="{A08FB9BC-D8DB-4051-9CCB-FB307DC0DE98}" scale="90">
      <selection activeCell="I24" sqref="I24"/>
      <pageMargins left="0" right="0" top="0" bottom="0" header="0" footer="0"/>
      <pageSetup paperSize="9" orientation="portrait" r:id="rId8"/>
    </customSheetView>
  </customSheetViews>
  <mergeCells count="15">
    <mergeCell ref="A24:A25"/>
    <mergeCell ref="F24:F25"/>
    <mergeCell ref="A15:A16"/>
    <mergeCell ref="F15:F16"/>
    <mergeCell ref="A1:A2"/>
    <mergeCell ref="F1:F2"/>
    <mergeCell ref="A9:A10"/>
    <mergeCell ref="F9:F10"/>
    <mergeCell ref="E9:E10"/>
    <mergeCell ref="E1:E2"/>
    <mergeCell ref="B1:D1"/>
    <mergeCell ref="B9:D9"/>
    <mergeCell ref="B24:D24"/>
    <mergeCell ref="B15:D15"/>
    <mergeCell ref="E24:E25"/>
  </mergeCells>
  <pageMargins left="0.7" right="0.7" top="0.78740157499999996" bottom="0.78740157499999996" header="0.3" footer="0.3"/>
  <pageSetup paperSize="9" orientation="portrait" r:id="rId9"/>
  <customProperties>
    <customPr name="_pios_id" r:id="rId10"/>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Application xmlns="http://www.sap.com/cof/excel/application">
  <Version>2</Version>
  <Revision>2.7.100.83415</Revision>
</Application>
</file>

<file path=customXml/item2.xml><?xml version="1.0" encoding="utf-8"?>
<p:properties xmlns:p="http://schemas.microsoft.com/office/2006/metadata/properties" xmlns:xsi="http://www.w3.org/2001/XMLSchema-instance" xmlns:pc="http://schemas.microsoft.com/office/infopath/2007/PartnerControls">
  <documentManagement>
    <SharedWithUsers xmlns="56ee34bc-3c3e-49ed-81f0-4f6da9966adc">
      <UserInfo>
        <DisplayName>Woxen, Kari</DisplayName>
        <AccountId>34</AccountId>
        <AccountType/>
      </UserInfo>
      <UserInfo>
        <DisplayName>Bjørnestad, Lene-Camilla Groseth</DisplayName>
        <AccountId>33</AccountId>
        <AccountType/>
      </UserInfo>
      <UserInfo>
        <DisplayName>Fostervold, Kristin Eidem</DisplayName>
        <AccountId>35</AccountId>
        <AccountType/>
      </UserInfo>
      <UserInfo>
        <DisplayName>Bogetun, Cathrine</DisplayName>
        <AccountId>57</AccountId>
        <AccountType/>
      </UserInfo>
      <UserInfo>
        <DisplayName>Tyrihjell, Tom Richard</DisplayName>
        <AccountId>64</AccountId>
        <AccountType/>
      </UserInfo>
      <UserInfo>
        <DisplayName>Frimanslund, Sara</DisplayName>
        <AccountId>26</AccountId>
        <AccountType/>
      </UserInfo>
      <UserInfo>
        <DisplayName>Engholt, Ida Brenden</DisplayName>
        <AccountId>106</AccountId>
        <AccountType/>
      </UserInfo>
      <UserInfo>
        <DisplayName>Mosether, Geir</DisplayName>
        <AccountId>15</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7C2F485ABDD90A47977014F393E31114" ma:contentTypeVersion="11" ma:contentTypeDescription="Opprett et nytt dokument." ma:contentTypeScope="" ma:versionID="51a0174dfd64b3c06a866ea174afbbe2">
  <xsd:schema xmlns:xsd="http://www.w3.org/2001/XMLSchema" xmlns:xs="http://www.w3.org/2001/XMLSchema" xmlns:p="http://schemas.microsoft.com/office/2006/metadata/properties" xmlns:ns2="6d994aa1-ce75-4c97-a2d8-c3311fa0ac3a" xmlns:ns3="56ee34bc-3c3e-49ed-81f0-4f6da9966adc" targetNamespace="http://schemas.microsoft.com/office/2006/metadata/properties" ma:root="true" ma:fieldsID="491758d0127150059ca01983d8518d77" ns2:_="" ns3:_="">
    <xsd:import namespace="6d994aa1-ce75-4c97-a2d8-c3311fa0ac3a"/>
    <xsd:import namespace="56ee34bc-3c3e-49ed-81f0-4f6da9966ad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element ref="ns2:MediaServiceAutoKeyPoints" minOccurs="0"/>
                <xsd:element ref="ns2:MediaServiceKeyPoint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994aa1-ce75-4c97-a2d8-c3311fa0ac3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6ee34bc-3c3e-49ed-81f0-4f6da9966adc" elementFormDefault="qualified">
    <xsd:import namespace="http://schemas.microsoft.com/office/2006/documentManagement/types"/>
    <xsd:import namespace="http://schemas.microsoft.com/office/infopath/2007/PartnerControls"/>
    <xsd:element name="SharedWithUsers" ma:index="10"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lings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53D997-1CF2-4703-A8FE-03A490283A22}">
  <ds:schemaRefs>
    <ds:schemaRef ds:uri="http://www.sap.com/cof/excel/application"/>
  </ds:schemaRefs>
</ds:datastoreItem>
</file>

<file path=customXml/itemProps2.xml><?xml version="1.0" encoding="utf-8"?>
<ds:datastoreItem xmlns:ds="http://schemas.openxmlformats.org/officeDocument/2006/customXml" ds:itemID="{0D400A7F-05C5-4876-A9C9-A6C12A2677AE}">
  <ds:schemaRefs>
    <ds:schemaRef ds:uri="http://schemas.microsoft.com/office/2006/documentManagement/types"/>
    <ds:schemaRef ds:uri="6d994aa1-ce75-4c97-a2d8-c3311fa0ac3a"/>
    <ds:schemaRef ds:uri="http://purl.org/dc/elements/1.1/"/>
    <ds:schemaRef ds:uri="http://schemas.microsoft.com/office/2006/metadata/properties"/>
    <ds:schemaRef ds:uri="http://purl.org/dc/terms/"/>
    <ds:schemaRef ds:uri="http://schemas.openxmlformats.org/package/2006/metadata/core-properties"/>
    <ds:schemaRef ds:uri="http://purl.org/dc/dcmitype/"/>
    <ds:schemaRef ds:uri="http://schemas.microsoft.com/office/infopath/2007/PartnerControls"/>
    <ds:schemaRef ds:uri="56ee34bc-3c3e-49ed-81f0-4f6da9966adc"/>
    <ds:schemaRef ds:uri="http://www.w3.org/XML/1998/namespace"/>
  </ds:schemaRefs>
</ds:datastoreItem>
</file>

<file path=customXml/itemProps3.xml><?xml version="1.0" encoding="utf-8"?>
<ds:datastoreItem xmlns:ds="http://schemas.openxmlformats.org/officeDocument/2006/customXml" ds:itemID="{2FFC6F17-5922-421C-A496-3E50B0B9899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d994aa1-ce75-4c97-a2d8-c3311fa0ac3a"/>
    <ds:schemaRef ds:uri="56ee34bc-3c3e-49ed-81f0-4f6da9966ad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CEB7598C-9ABD-4363-BDF4-DB7283698FA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Kalkylblad</vt:lpstr>
      </vt:variant>
      <vt:variant>
        <vt:i4>2</vt:i4>
      </vt:variant>
    </vt:vector>
  </HeadingPairs>
  <TitlesOfParts>
    <vt:vector size="2" baseType="lpstr">
      <vt:lpstr>Tenders</vt:lpstr>
      <vt:lpstr>Oppsummering_GML</vt:lpstr>
    </vt:vector>
  </TitlesOfParts>
  <Manager/>
  <Company>Vinmonopolet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Pierre Emmanuel Marchès</dc:creator>
  <cp:keywords/>
  <dc:description/>
  <cp:lastModifiedBy>Microsoft Office User</cp:lastModifiedBy>
  <cp:revision/>
  <dcterms:created xsi:type="dcterms:W3CDTF">2014-02-04T07:45:52Z</dcterms:created>
  <dcterms:modified xsi:type="dcterms:W3CDTF">2020-12-01T13:47:54Z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0x0101007C2F485ABDD90A47977014F393E31114</vt:lpwstr>
  </property>
  <property fmtid="{D5CDD505-2E9C-101B-9397-08002B2CF9AE}" pid="3" name="Order">
    <vt:r8>1186700</vt:r8>
  </property>
  <property fmtid="{D5CDD505-2E9C-101B-9397-08002B2CF9AE}" pid="4" name="xd_Signature">
    <vt:bool>false</vt:bool>
  </property>
  <property fmtid="{D5CDD505-2E9C-101B-9397-08002B2CF9AE}" pid="5" name="xd_ProgID">
    <vt:lpwstr/>
  </property>
  <property fmtid="{D5CDD505-2E9C-101B-9397-08002B2CF9AE}" pid="6" name="ComplianceAssetId">
    <vt:lpwstr/>
  </property>
  <property fmtid="{D5CDD505-2E9C-101B-9397-08002B2CF9AE}" pid="7" name="TemplateUrl">
    <vt:lpwstr/>
  </property>
  <property fmtid="{D5CDD505-2E9C-101B-9397-08002B2CF9AE}" pid="8" name="AuthorIds_UIVersion_2560">
    <vt:lpwstr>29</vt:lpwstr>
  </property>
  <property fmtid="{D5CDD505-2E9C-101B-9397-08002B2CF9AE}" pid="9" name="CustomUiType">
    <vt:lpwstr>2</vt:lpwstr>
  </property>
</Properties>
</file>